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zhoux\Desktop\基金筛选\"/>
    </mc:Choice>
  </mc:AlternateContent>
  <xr:revisionPtr revIDLastSave="0" documentId="13_ncr:1_{D2C23024-DA8F-47AB-8DDF-EF3071E9A2B4}" xr6:coauthVersionLast="47" xr6:coauthVersionMax="47" xr10:uidLastSave="{00000000-0000-0000-0000-000000000000}"/>
  <bookViews>
    <workbookView minimized="1" xWindow="-5820" yWindow="-20400" windowWidth="23430" windowHeight="14900" tabRatio="689" firstSheet="2" activeTab="6" xr2:uid="{00000000-000D-0000-FFFF-FFFF00000000}"/>
  </bookViews>
  <sheets>
    <sheet name="统计" sheetId="23" r:id="rId1"/>
    <sheet name="Sheet1" sheetId="27" r:id="rId2"/>
    <sheet name="汇总展示" sheetId="22" r:id="rId3"/>
    <sheet name="债基" sheetId="19" r:id="rId4"/>
    <sheet name="二级债基" sheetId="7" r:id="rId5"/>
    <sheet name="可转债基金" sheetId="6" r:id="rId6"/>
    <sheet name="短债基金" sheetId="5" r:id="rId7"/>
    <sheet name="主动利率债" sheetId="15" r:id="rId8"/>
    <sheet name="被动指数利率债" sheetId="14" r:id="rId9"/>
    <sheet name="货币ETF" sheetId="13" r:id="rId10"/>
    <sheet name="货币基金" sheetId="12" r:id="rId11"/>
    <sheet name="宽基指数增强 " sheetId="25" r:id="rId12"/>
    <sheet name="股票多空型基金" sheetId="3" r:id="rId13"/>
    <sheet name="打新基金" sheetId="26" r:id="rId14"/>
    <sheet name="风格主题股票型基金 " sheetId="9" r:id="rId15"/>
    <sheet name="QDII" sheetId="18" r:id="rId16"/>
    <sheet name="被动指数型及ETF " sheetId="24" r:id="rId17"/>
    <sheet name="行业主题股票型基金" sheetId="10" r:id="rId18"/>
    <sheet name="商品型基金" sheetId="2" r:id="rId19"/>
    <sheet name="灵活配置+偏债混合" sheetId="8" r:id="rId20"/>
  </sheets>
  <externalReferences>
    <externalReference r:id="rId21"/>
  </externalReferences>
  <definedNames>
    <definedName name="_xlnm._FilterDatabase" localSheetId="15" hidden="1">QDII!$B$1:$H$28</definedName>
    <definedName name="_xlnm._FilterDatabase" localSheetId="1" hidden="1">Sheet1!$B$1:$G$746</definedName>
    <definedName name="_xlnm._FilterDatabase" localSheetId="8" hidden="1">被动指数利率债!$A$7:$G$33</definedName>
    <definedName name="_xlnm._FilterDatabase" localSheetId="16" hidden="1">'被动指数型及ETF '!$A$1:$G$201</definedName>
    <definedName name="_xlnm._FilterDatabase" localSheetId="13" hidden="1">打新基金!$A$1:$P$190</definedName>
    <definedName name="_xlnm._FilterDatabase" localSheetId="14" hidden="1">'风格主题股票型基金 '!$A$2:$AD$97</definedName>
    <definedName name="_xlnm._FilterDatabase" localSheetId="2" hidden="1">汇总展示!$A$3:$N$168</definedName>
    <definedName name="_xlnm._FilterDatabase" localSheetId="9" hidden="1">货币ETF!$A$3:$M$7</definedName>
    <definedName name="_xlnm._FilterDatabase" localSheetId="10" hidden="1">货币基金!$A$3:$M$3</definedName>
    <definedName name="_xlnm._FilterDatabase" localSheetId="5" hidden="1">可转债基金!$A$3:$I$9</definedName>
    <definedName name="_xlnm._FilterDatabase" localSheetId="11" hidden="1">'宽基指数增强 '!$A$2:$P$2</definedName>
    <definedName name="_xlnm._FilterDatabase" localSheetId="19" hidden="1">'灵活配置+偏债混合'!$A$10:$I$37</definedName>
    <definedName name="_xlnm._FilterDatabase" localSheetId="17" hidden="1">行业主题股票型基金!$A$2:$AC$108</definedName>
    <definedName name="_xlnm._FilterDatabase" localSheetId="7" hidden="1">主动利率债!$A$8:$K$8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0" i="26" l="1"/>
  <c r="D17" i="23"/>
  <c r="E16" i="23"/>
  <c r="E3" i="23"/>
  <c r="E4" i="23"/>
  <c r="E5" i="23"/>
  <c r="E6" i="23"/>
  <c r="E7" i="23"/>
  <c r="E8" i="23"/>
  <c r="E9" i="23"/>
  <c r="E10" i="23"/>
  <c r="E11" i="23"/>
  <c r="E12" i="23"/>
  <c r="E13" i="23"/>
  <c r="E2" i="23"/>
  <c r="M36" i="7"/>
  <c r="M14" i="7"/>
  <c r="M22" i="7"/>
  <c r="M30" i="7"/>
  <c r="M38" i="7"/>
  <c r="M24" i="7"/>
  <c r="M40" i="7"/>
  <c r="M25" i="7"/>
  <c r="M41" i="7"/>
  <c r="M19" i="7"/>
  <c r="M12" i="7"/>
  <c r="M21" i="7"/>
  <c r="M15" i="7"/>
  <c r="M23" i="7"/>
  <c r="M31" i="7"/>
  <c r="M39" i="7"/>
  <c r="M16" i="7"/>
  <c r="M32" i="7"/>
  <c r="M17" i="7"/>
  <c r="M33" i="7"/>
  <c r="M35" i="7"/>
  <c r="M28" i="7"/>
  <c r="M29" i="7"/>
  <c r="M37" i="7"/>
  <c r="M18" i="7"/>
  <c r="M26" i="7"/>
  <c r="M34" i="7"/>
  <c r="M27" i="7"/>
  <c r="M20" i="7"/>
  <c r="M13" i="7"/>
  <c r="M11" i="7"/>
  <c r="E17" i="23" l="1"/>
  <c r="F17" i="23"/>
  <c r="T3" i="10" l="1"/>
  <c r="S3" i="10"/>
  <c r="R3" i="10"/>
  <c r="Q3" i="10"/>
  <c r="E93" i="27"/>
  <c r="E547" i="27"/>
  <c r="E590" i="27"/>
  <c r="E296" i="27"/>
  <c r="E38" i="27"/>
  <c r="E42" i="27"/>
  <c r="E28" i="27"/>
  <c r="E77" i="27"/>
  <c r="E160" i="27"/>
  <c r="E641" i="27"/>
  <c r="E704" i="27"/>
  <c r="E338" i="27"/>
  <c r="E406" i="27"/>
  <c r="E426" i="27"/>
  <c r="E295" i="27"/>
  <c r="E650" i="27"/>
  <c r="E78" i="27"/>
  <c r="E250" i="27"/>
  <c r="E72" i="27"/>
  <c r="E455" i="27"/>
  <c r="E407" i="27"/>
  <c r="E408" i="27"/>
  <c r="E100" i="27"/>
  <c r="E255" i="27"/>
  <c r="E147" i="27"/>
  <c r="E405" i="27"/>
  <c r="E210" i="27"/>
  <c r="E745" i="27"/>
  <c r="E337" i="27"/>
  <c r="E213" i="27"/>
  <c r="E702" i="27"/>
  <c r="E148" i="27"/>
  <c r="E504" i="27"/>
  <c r="E249" i="27"/>
  <c r="E50" i="27"/>
  <c r="E561" i="27"/>
  <c r="E546" i="27"/>
  <c r="E589" i="27"/>
  <c r="E209" i="27"/>
  <c r="E49" i="27"/>
  <c r="E528" i="27"/>
  <c r="E252" i="27"/>
  <c r="E80" i="27"/>
  <c r="E600" i="27"/>
  <c r="E683" i="27"/>
  <c r="E456" i="27"/>
  <c r="E70" i="27"/>
  <c r="E375" i="27"/>
  <c r="E503" i="27"/>
  <c r="E229" i="27"/>
  <c r="E719" i="27"/>
  <c r="E333" i="27"/>
  <c r="E734" i="27"/>
  <c r="E379" i="27"/>
  <c r="B3" i="10"/>
  <c r="E411" i="27"/>
  <c r="E104" i="27"/>
  <c r="E259" i="27"/>
  <c r="E257" i="27"/>
  <c r="E145" i="27"/>
  <c r="E413" i="27"/>
  <c r="E412" i="27"/>
  <c r="E79" i="27"/>
  <c r="E33" i="27"/>
  <c r="E507" i="27"/>
  <c r="E357" i="27"/>
  <c r="E457" i="27"/>
  <c r="E566" i="27"/>
  <c r="E720" i="27"/>
  <c r="E539" i="27"/>
  <c r="E538" i="27"/>
  <c r="E159" i="27"/>
  <c r="E276" i="27"/>
  <c r="E416" i="27"/>
  <c r="E248" i="27"/>
  <c r="E228" i="27"/>
  <c r="E380" i="27"/>
  <c r="E404" i="27"/>
  <c r="E214" i="27"/>
  <c r="E429" i="27"/>
  <c r="E376" i="27"/>
  <c r="E467" i="27"/>
  <c r="E73" i="27"/>
  <c r="E687" i="27"/>
  <c r="E103" i="27"/>
  <c r="E174" i="27"/>
  <c r="E643" i="27"/>
  <c r="E158" i="27"/>
  <c r="E358" i="27"/>
  <c r="E601" i="27"/>
  <c r="E102" i="27"/>
  <c r="E540" i="27"/>
  <c r="E410" i="27"/>
  <c r="E545" i="27"/>
  <c r="E425" i="27"/>
  <c r="E741" i="27"/>
  <c r="E256" i="27"/>
  <c r="E703" i="27"/>
  <c r="E529" i="27"/>
  <c r="E403" i="27"/>
  <c r="E165" i="27"/>
  <c r="E273" i="27"/>
  <c r="E48" i="27"/>
  <c r="E562" i="27"/>
  <c r="E47" i="27"/>
  <c r="E721" i="27"/>
  <c r="E377" i="27"/>
  <c r="E505" i="27"/>
  <c r="E471" i="27"/>
  <c r="E327" i="27"/>
  <c r="E106" i="27"/>
  <c r="E95" i="27"/>
  <c r="E723" i="27"/>
  <c r="E554" i="27"/>
  <c r="E69" i="27"/>
  <c r="E427" i="27"/>
  <c r="E718" i="27"/>
  <c r="E644" i="27"/>
  <c r="E746" i="27"/>
  <c r="E98" i="27"/>
  <c r="E740" i="27"/>
  <c r="E674" i="27"/>
  <c r="E381" i="27"/>
  <c r="E645" i="27"/>
  <c r="E701" i="27"/>
  <c r="E673" i="27"/>
  <c r="E722" i="27"/>
  <c r="E640" i="27"/>
  <c r="E530" i="27"/>
  <c r="E39" i="27"/>
  <c r="E118" i="27"/>
  <c r="E149" i="27"/>
  <c r="E166" i="27"/>
  <c r="E75" i="27"/>
  <c r="E157" i="27"/>
  <c r="E24" i="27"/>
  <c r="E25" i="27"/>
  <c r="E501" i="27"/>
  <c r="E218" i="27"/>
  <c r="E735" i="27"/>
  <c r="E274" i="27"/>
  <c r="E105" i="27"/>
  <c r="E279" i="27"/>
  <c r="E394" i="27"/>
  <c r="E531" i="27"/>
  <c r="E335" i="27"/>
  <c r="E74" i="27"/>
  <c r="E383" i="27"/>
  <c r="E502" i="27"/>
  <c r="E40" i="27"/>
  <c r="E532" i="27"/>
  <c r="E5" i="27"/>
  <c r="E458" i="27"/>
  <c r="E211" i="27"/>
  <c r="E460" i="27"/>
  <c r="E107" i="27"/>
  <c r="E101" i="27"/>
  <c r="E648" i="27"/>
  <c r="E278" i="27"/>
  <c r="E34" i="27"/>
  <c r="E146" i="27"/>
  <c r="E99" i="27"/>
  <c r="E43" i="27"/>
  <c r="E544" i="27"/>
  <c r="E642" i="27"/>
  <c r="E409" i="27"/>
  <c r="E428" i="27"/>
  <c r="E23" i="27"/>
  <c r="E356" i="27"/>
  <c r="E94" i="27"/>
  <c r="E417" i="27"/>
  <c r="E424" i="27"/>
  <c r="E212" i="27"/>
  <c r="E97" i="27"/>
  <c r="E506" i="27"/>
  <c r="E328" i="27"/>
  <c r="E71" i="27"/>
  <c r="E378" i="27"/>
  <c r="E108" i="27"/>
  <c r="E68" i="27"/>
  <c r="E336" i="27"/>
  <c r="E251" i="27"/>
  <c r="E560" i="27"/>
  <c r="E459" i="27"/>
  <c r="E647" i="27"/>
  <c r="E646" i="27"/>
  <c r="E468" i="27"/>
  <c r="E329" i="27"/>
  <c r="E253" i="27"/>
  <c r="E599" i="27"/>
  <c r="E418" i="27"/>
  <c r="E96" i="27"/>
  <c r="E217" i="27"/>
  <c r="E382" i="27"/>
  <c r="E277" i="27"/>
  <c r="E76" i="27"/>
  <c r="E414" i="27"/>
  <c r="E254" i="27"/>
  <c r="E541" i="27"/>
  <c r="L4" i="12" l="1"/>
  <c r="L11" i="12"/>
  <c r="L13" i="12"/>
  <c r="L17" i="12"/>
  <c r="L15" i="12"/>
  <c r="L10" i="12"/>
  <c r="L9" i="12"/>
  <c r="L7" i="12"/>
  <c r="L6" i="12"/>
  <c r="L20" i="12"/>
  <c r="L16" i="12"/>
  <c r="L8" i="12"/>
  <c r="L12" i="12"/>
  <c r="L18" i="12"/>
  <c r="L14" i="12"/>
  <c r="L21" i="12"/>
  <c r="L27" i="12"/>
  <c r="L28" i="12"/>
  <c r="L23" i="12"/>
  <c r="L24" i="12"/>
  <c r="L19" i="12"/>
  <c r="L26" i="12"/>
  <c r="L22" i="12"/>
  <c r="L29" i="12"/>
  <c r="L30" i="12"/>
  <c r="L31" i="12"/>
  <c r="L25" i="12"/>
  <c r="L32" i="12"/>
  <c r="L33" i="12"/>
  <c r="L34" i="12"/>
  <c r="L5" i="12"/>
  <c r="E28" i="26"/>
  <c r="F136" i="24"/>
  <c r="D21" i="26"/>
  <c r="E49" i="26"/>
  <c r="C66" i="26"/>
  <c r="B146" i="26"/>
  <c r="B138" i="26"/>
  <c r="C137" i="26"/>
  <c r="B188" i="26"/>
  <c r="D180" i="26"/>
  <c r="F130" i="24"/>
  <c r="I132" i="26"/>
  <c r="E21" i="26"/>
  <c r="F20" i="24"/>
  <c r="F46" i="24"/>
  <c r="D68" i="26"/>
  <c r="E168" i="24"/>
  <c r="I28" i="26"/>
  <c r="F62" i="24"/>
  <c r="C117" i="26"/>
  <c r="E50" i="26"/>
  <c r="F10" i="9"/>
  <c r="E121" i="24"/>
  <c r="H75" i="26"/>
  <c r="F97" i="24"/>
  <c r="F8" i="9"/>
  <c r="D48" i="26"/>
  <c r="C187" i="26"/>
  <c r="E68" i="22"/>
  <c r="F23" i="24"/>
  <c r="F131" i="24"/>
  <c r="E164" i="24"/>
  <c r="E105" i="26"/>
  <c r="F76" i="26"/>
  <c r="F64" i="24"/>
  <c r="G51" i="26"/>
  <c r="D182" i="26"/>
  <c r="I165" i="26"/>
  <c r="E141" i="24"/>
  <c r="I20" i="26"/>
  <c r="G150" i="26"/>
  <c r="G188" i="26"/>
  <c r="B79" i="22"/>
  <c r="E106" i="26"/>
  <c r="H26" i="18"/>
  <c r="I180" i="26"/>
  <c r="F71" i="9"/>
  <c r="I145" i="26"/>
  <c r="I96" i="26"/>
  <c r="F27" i="24"/>
  <c r="B65" i="26"/>
  <c r="F21" i="24"/>
  <c r="F114" i="26"/>
  <c r="C118" i="26"/>
  <c r="D117" i="26"/>
  <c r="F47" i="24"/>
  <c r="F162" i="26"/>
  <c r="I45" i="26"/>
  <c r="D4" i="26"/>
  <c r="B173" i="26"/>
  <c r="D144" i="26"/>
  <c r="B167" i="26"/>
  <c r="B33" i="26"/>
  <c r="F19" i="9"/>
  <c r="F159" i="24"/>
  <c r="E13" i="24"/>
  <c r="B9" i="26"/>
  <c r="E77" i="24"/>
  <c r="M177" i="22"/>
  <c r="I56" i="26"/>
  <c r="F153" i="26"/>
  <c r="B63" i="26"/>
  <c r="B124" i="26"/>
  <c r="E120" i="24"/>
  <c r="B40" i="22"/>
  <c r="G115" i="26"/>
  <c r="E10" i="22"/>
  <c r="G116" i="22"/>
  <c r="H100" i="26"/>
  <c r="F156" i="26"/>
  <c r="C39" i="26"/>
  <c r="I85" i="26"/>
  <c r="L159" i="22"/>
  <c r="I95" i="26"/>
  <c r="G44" i="26"/>
  <c r="G89" i="26"/>
  <c r="F192" i="24"/>
  <c r="F139" i="26"/>
  <c r="D58" i="26"/>
  <c r="E173" i="26"/>
  <c r="B129" i="26"/>
  <c r="C164" i="26"/>
  <c r="E90" i="24"/>
  <c r="I17" i="26"/>
  <c r="F18" i="9"/>
  <c r="E196" i="24"/>
  <c r="E194" i="24"/>
  <c r="E82" i="26"/>
  <c r="D121" i="26"/>
  <c r="E81" i="24"/>
  <c r="F32" i="24"/>
  <c r="F29" i="24"/>
  <c r="E108" i="24"/>
  <c r="I90" i="26"/>
  <c r="F96" i="24"/>
  <c r="F12" i="24"/>
  <c r="F168" i="26"/>
  <c r="F63" i="9"/>
  <c r="D156" i="26"/>
  <c r="F46" i="9"/>
  <c r="F168" i="24"/>
  <c r="G124" i="26"/>
  <c r="G50" i="26"/>
  <c r="F72" i="24"/>
  <c r="F83" i="24"/>
  <c r="E69" i="24"/>
  <c r="E80" i="24"/>
  <c r="D177" i="26"/>
  <c r="F87" i="24"/>
  <c r="E161" i="26"/>
  <c r="I34" i="26"/>
  <c r="F12" i="9"/>
  <c r="F53" i="9"/>
  <c r="H23" i="18"/>
  <c r="E55" i="24"/>
  <c r="H2" i="18"/>
  <c r="K5" i="13"/>
  <c r="G137" i="26"/>
  <c r="E92" i="26"/>
  <c r="E185" i="24"/>
  <c r="E25" i="26"/>
  <c r="E135" i="24"/>
  <c r="G104" i="26"/>
  <c r="C135" i="26"/>
  <c r="B135" i="26"/>
  <c r="E62" i="26"/>
  <c r="G9" i="26"/>
  <c r="I127" i="26"/>
  <c r="B67" i="26"/>
  <c r="B104" i="22"/>
  <c r="I61" i="26"/>
  <c r="I128" i="26"/>
  <c r="H15" i="18"/>
  <c r="G39" i="26"/>
  <c r="B119" i="22"/>
  <c r="B145" i="26"/>
  <c r="E166" i="26"/>
  <c r="F111" i="26"/>
  <c r="C48" i="26"/>
  <c r="H11" i="18"/>
  <c r="F20" i="26"/>
  <c r="F25" i="24"/>
  <c r="C53" i="26"/>
  <c r="E170" i="26"/>
  <c r="H384" i="22"/>
  <c r="D127" i="26"/>
  <c r="E146" i="22"/>
  <c r="F84" i="26"/>
  <c r="E20" i="24"/>
  <c r="F68" i="9"/>
  <c r="D106" i="26"/>
  <c r="B109" i="26"/>
  <c r="E158" i="24"/>
  <c r="D15" i="26"/>
  <c r="F68" i="24"/>
  <c r="C139" i="26"/>
  <c r="I22" i="26"/>
  <c r="E63" i="26"/>
  <c r="F147" i="24"/>
  <c r="F5" i="26"/>
  <c r="E39" i="26"/>
  <c r="E115" i="24"/>
  <c r="C10" i="26"/>
  <c r="C41" i="26"/>
  <c r="D124" i="26"/>
  <c r="H118" i="26"/>
  <c r="E383" i="22"/>
  <c r="G11" i="26"/>
  <c r="G90" i="26"/>
  <c r="C24" i="26"/>
  <c r="F76" i="24"/>
  <c r="I176" i="26"/>
  <c r="E53" i="24"/>
  <c r="E157" i="24"/>
  <c r="F110" i="26"/>
  <c r="C68" i="26"/>
  <c r="D138" i="26"/>
  <c r="B5" i="22"/>
  <c r="F48" i="24"/>
  <c r="F31" i="24"/>
  <c r="B28" i="26"/>
  <c r="E172" i="24"/>
  <c r="J381" i="22"/>
  <c r="C147" i="26"/>
  <c r="E61" i="22"/>
  <c r="G5" i="26"/>
  <c r="D136" i="26"/>
  <c r="F57" i="24"/>
  <c r="I13" i="26"/>
  <c r="B93" i="26"/>
  <c r="K266" i="22"/>
  <c r="C131" i="26"/>
  <c r="G112" i="22"/>
  <c r="M176" i="22"/>
  <c r="D122" i="26"/>
  <c r="F9" i="24"/>
  <c r="G164" i="26"/>
  <c r="H10" i="18"/>
  <c r="D142" i="26"/>
  <c r="F36" i="24"/>
  <c r="C3" i="26"/>
  <c r="F173" i="24"/>
  <c r="C74" i="26"/>
  <c r="E9" i="26"/>
  <c r="E110" i="24"/>
  <c r="F140" i="26"/>
  <c r="H180" i="26"/>
  <c r="B63" i="22"/>
  <c r="I107" i="26"/>
  <c r="I79" i="26"/>
  <c r="G76" i="26"/>
  <c r="G38" i="26"/>
  <c r="F81" i="24"/>
  <c r="F13" i="9"/>
  <c r="E40" i="24"/>
  <c r="H73" i="26"/>
  <c r="I94" i="26"/>
  <c r="H381" i="22"/>
  <c r="F107" i="26"/>
  <c r="C88" i="26"/>
  <c r="I164" i="26"/>
  <c r="I126" i="26"/>
  <c r="F104" i="26"/>
  <c r="G14" i="26"/>
  <c r="B68" i="26"/>
  <c r="E112" i="24"/>
  <c r="B74" i="26"/>
  <c r="D92" i="26"/>
  <c r="E63" i="24"/>
  <c r="E153" i="26"/>
  <c r="E169" i="24"/>
  <c r="F39" i="24"/>
  <c r="B47" i="26"/>
  <c r="F80" i="24"/>
  <c r="M196" i="22"/>
  <c r="F195" i="24"/>
  <c r="D378" i="22"/>
  <c r="H123" i="26"/>
  <c r="F84" i="24"/>
  <c r="E109" i="22"/>
  <c r="B134" i="26"/>
  <c r="I51" i="26"/>
  <c r="G26" i="26"/>
  <c r="F57" i="9"/>
  <c r="D79" i="26"/>
  <c r="E123" i="24"/>
  <c r="H113" i="26"/>
  <c r="I178" i="26"/>
  <c r="I105" i="26"/>
  <c r="C178" i="26"/>
  <c r="F101" i="24"/>
  <c r="F50" i="24"/>
  <c r="C49" i="26"/>
  <c r="G78" i="22"/>
  <c r="D76" i="26"/>
  <c r="E60" i="26"/>
  <c r="G114" i="26"/>
  <c r="D10" i="26"/>
  <c r="G157" i="26"/>
  <c r="F124" i="24"/>
  <c r="F106" i="24"/>
  <c r="E96" i="26"/>
  <c r="E38" i="24"/>
  <c r="F74" i="24"/>
  <c r="F58" i="24"/>
  <c r="E33" i="24"/>
  <c r="H25" i="18"/>
  <c r="B77" i="26"/>
  <c r="E93" i="22"/>
  <c r="B139" i="26"/>
  <c r="B51" i="22"/>
  <c r="E187" i="26"/>
  <c r="F55" i="24"/>
  <c r="E89" i="24"/>
  <c r="F146" i="24"/>
  <c r="B38" i="26"/>
  <c r="E57" i="26"/>
  <c r="F63" i="24"/>
  <c r="D91" i="26"/>
  <c r="E100" i="24"/>
  <c r="F48" i="9"/>
  <c r="E117" i="24"/>
  <c r="E21" i="24"/>
  <c r="E10" i="26"/>
  <c r="I172" i="26"/>
  <c r="F19" i="26"/>
  <c r="E111" i="26"/>
  <c r="B45" i="26"/>
  <c r="G82" i="26"/>
  <c r="D168" i="26"/>
  <c r="I15" i="26"/>
  <c r="E90" i="26"/>
  <c r="F153" i="24"/>
  <c r="H14" i="26"/>
  <c r="F71" i="24"/>
  <c r="G161" i="22"/>
  <c r="I110" i="26"/>
  <c r="E111" i="24"/>
  <c r="E44" i="26"/>
  <c r="G25" i="26"/>
  <c r="F187" i="24"/>
  <c r="C129" i="26"/>
  <c r="F40" i="9"/>
  <c r="I33" i="26"/>
  <c r="E31" i="22"/>
  <c r="E26" i="26"/>
  <c r="F53" i="26"/>
  <c r="B15" i="26"/>
  <c r="F124" i="26"/>
  <c r="F73" i="26"/>
  <c r="F98" i="24"/>
  <c r="I67" i="26"/>
  <c r="C5" i="26"/>
  <c r="B160" i="26"/>
  <c r="B140" i="26"/>
  <c r="I134" i="26"/>
  <c r="C146" i="26"/>
  <c r="E56" i="22"/>
  <c r="E88" i="22"/>
  <c r="F105" i="24"/>
  <c r="H44" i="26"/>
  <c r="E95" i="24"/>
  <c r="C4" i="26"/>
  <c r="D17" i="26"/>
  <c r="E48" i="24"/>
  <c r="E143" i="24"/>
  <c r="B171" i="26"/>
  <c r="F188" i="24"/>
  <c r="I32" i="26"/>
  <c r="B157" i="26"/>
  <c r="F60" i="24"/>
  <c r="E169" i="26"/>
  <c r="G98" i="26"/>
  <c r="F14" i="24"/>
  <c r="H13" i="26"/>
  <c r="I30" i="26"/>
  <c r="F175" i="24"/>
  <c r="I143" i="26"/>
  <c r="D12" i="26"/>
  <c r="F65" i="24"/>
  <c r="C186" i="26"/>
  <c r="I112" i="26"/>
  <c r="H95" i="26"/>
  <c r="H36" i="26"/>
  <c r="E42" i="22"/>
  <c r="F78" i="24"/>
  <c r="E125" i="26"/>
  <c r="G34" i="26"/>
  <c r="G74" i="26"/>
  <c r="B11" i="22"/>
  <c r="C175" i="26"/>
  <c r="E181" i="26"/>
  <c r="F194" i="24"/>
  <c r="D85" i="26"/>
  <c r="D72" i="26"/>
  <c r="C87" i="26"/>
  <c r="G105" i="26"/>
  <c r="B108" i="26"/>
  <c r="F93" i="24"/>
  <c r="E88" i="24"/>
  <c r="D3" i="26"/>
  <c r="E24" i="22"/>
  <c r="C171" i="26"/>
  <c r="H87" i="26"/>
  <c r="D141" i="26"/>
  <c r="I174" i="26"/>
  <c r="F196" i="24"/>
  <c r="E116" i="26"/>
  <c r="I151" i="26"/>
  <c r="H6" i="18"/>
  <c r="B91" i="26"/>
  <c r="E47" i="26"/>
  <c r="F111" i="24"/>
  <c r="F133" i="24"/>
  <c r="C63" i="26"/>
  <c r="E52" i="24"/>
  <c r="C95" i="26"/>
  <c r="E190" i="26"/>
  <c r="G28" i="26"/>
  <c r="H34" i="26"/>
  <c r="G46" i="26"/>
  <c r="C13" i="26"/>
  <c r="I23" i="26"/>
  <c r="G151" i="26"/>
  <c r="G129" i="26"/>
  <c r="E159" i="24"/>
  <c r="F30" i="24"/>
  <c r="D63" i="26"/>
  <c r="F179" i="24"/>
  <c r="F135" i="24"/>
  <c r="E144" i="24"/>
  <c r="I131" i="26"/>
  <c r="I38" i="26"/>
  <c r="H90" i="26"/>
  <c r="M375" i="22"/>
  <c r="F148" i="24"/>
  <c r="B39" i="26"/>
  <c r="B120" i="22"/>
  <c r="F152" i="24"/>
  <c r="G53" i="26"/>
  <c r="D108" i="26"/>
  <c r="F183" i="26"/>
  <c r="E113" i="26"/>
  <c r="B61" i="26"/>
  <c r="E9" i="24"/>
  <c r="I50" i="26"/>
  <c r="B79" i="26"/>
  <c r="B53" i="26"/>
  <c r="H67" i="26"/>
  <c r="F29" i="26"/>
  <c r="E4" i="26"/>
  <c r="I136" i="26"/>
  <c r="H52" i="26"/>
  <c r="H128" i="26"/>
  <c r="D173" i="26"/>
  <c r="E82" i="24"/>
  <c r="I181" i="26"/>
  <c r="D69" i="26"/>
  <c r="I89" i="26"/>
  <c r="G61" i="26"/>
  <c r="D105" i="26"/>
  <c r="E125" i="24"/>
  <c r="E12" i="26"/>
  <c r="B115" i="22"/>
  <c r="C138" i="26"/>
  <c r="D169" i="26"/>
  <c r="H35" i="26"/>
  <c r="I168" i="26"/>
  <c r="E110" i="22"/>
  <c r="E19" i="24"/>
  <c r="E130" i="22"/>
  <c r="E150" i="24"/>
  <c r="D67" i="26"/>
  <c r="E40" i="26"/>
  <c r="F82" i="24"/>
  <c r="H50" i="26"/>
  <c r="E79" i="26"/>
  <c r="D42" i="26"/>
  <c r="G190" i="26"/>
  <c r="M334" i="22"/>
  <c r="E85" i="24"/>
  <c r="B20" i="22"/>
  <c r="E115" i="26"/>
  <c r="C45" i="26"/>
  <c r="E98" i="24"/>
  <c r="E128" i="24"/>
  <c r="H88" i="26"/>
  <c r="G108" i="26"/>
  <c r="E101" i="24"/>
  <c r="G178" i="26"/>
  <c r="F92" i="24"/>
  <c r="F79" i="24"/>
  <c r="E139" i="24"/>
  <c r="E97" i="26"/>
  <c r="I113" i="26"/>
  <c r="K265" i="22"/>
  <c r="F95" i="26"/>
  <c r="F103" i="24"/>
  <c r="G149" i="26"/>
  <c r="H41" i="26"/>
  <c r="B18" i="26"/>
  <c r="B365" i="22"/>
  <c r="F85" i="24"/>
  <c r="C36" i="26"/>
  <c r="H6" i="26"/>
  <c r="I99" i="26"/>
  <c r="F130" i="26"/>
  <c r="D13" i="26"/>
  <c r="E15" i="24"/>
  <c r="C9" i="26"/>
  <c r="B105" i="22"/>
  <c r="C156" i="26"/>
  <c r="F95" i="24"/>
  <c r="I187" i="26"/>
  <c r="E71" i="26"/>
  <c r="L379" i="22"/>
  <c r="F10" i="24"/>
  <c r="B83" i="22"/>
  <c r="B10" i="26"/>
  <c r="E69" i="22"/>
  <c r="F47" i="9"/>
  <c r="I141" i="26"/>
  <c r="F127" i="24"/>
  <c r="H97" i="26"/>
  <c r="G168" i="26"/>
  <c r="G122" i="22"/>
  <c r="F56" i="9"/>
  <c r="G156" i="26"/>
  <c r="B62" i="26"/>
  <c r="F41" i="24"/>
  <c r="G94" i="26"/>
  <c r="E180" i="24"/>
  <c r="E155" i="24"/>
  <c r="B2" i="26"/>
  <c r="E142" i="24"/>
  <c r="B42" i="26"/>
  <c r="M338" i="22"/>
  <c r="E35" i="22"/>
  <c r="C65" i="26"/>
  <c r="C182" i="26"/>
  <c r="I125" i="26"/>
  <c r="F40" i="24"/>
  <c r="E103" i="24"/>
  <c r="I3" i="26"/>
  <c r="D184" i="26"/>
  <c r="F139" i="24"/>
  <c r="D150" i="26"/>
  <c r="F67" i="9"/>
  <c r="F19" i="25"/>
  <c r="H25" i="26"/>
  <c r="F166" i="24"/>
  <c r="D19" i="26"/>
  <c r="F5" i="24"/>
  <c r="F75" i="24"/>
  <c r="E123" i="22"/>
  <c r="B7" i="26"/>
  <c r="E28" i="22"/>
  <c r="F11" i="9"/>
  <c r="E138" i="22"/>
  <c r="F132" i="24"/>
  <c r="F61" i="24"/>
  <c r="H81" i="26"/>
  <c r="F99" i="24"/>
  <c r="E41" i="24"/>
  <c r="D370" i="22"/>
  <c r="F99" i="26"/>
  <c r="B11" i="26"/>
  <c r="H139" i="26"/>
  <c r="I44" i="26"/>
  <c r="G175" i="26"/>
  <c r="E163" i="26"/>
  <c r="D37" i="26"/>
  <c r="I73" i="26"/>
  <c r="F169" i="24"/>
  <c r="F83" i="26"/>
  <c r="E58" i="24"/>
  <c r="B105" i="26"/>
  <c r="E106" i="24"/>
  <c r="E104" i="24"/>
  <c r="F94" i="24"/>
  <c r="B27" i="26"/>
  <c r="E116" i="22"/>
  <c r="B187" i="26"/>
  <c r="B36" i="26"/>
  <c r="F42" i="24"/>
  <c r="E176" i="26"/>
  <c r="E154" i="24"/>
  <c r="C173" i="26"/>
  <c r="G6" i="26"/>
  <c r="B60" i="22"/>
  <c r="E165" i="24"/>
  <c r="B148" i="26"/>
  <c r="G112" i="26"/>
  <c r="E44" i="24"/>
  <c r="F167" i="26"/>
  <c r="B6" i="26"/>
  <c r="H127" i="26"/>
  <c r="F44" i="9"/>
  <c r="I111" i="26"/>
  <c r="H7" i="26"/>
  <c r="E96" i="24"/>
  <c r="B156" i="26"/>
  <c r="F132" i="26"/>
  <c r="B42" i="22"/>
  <c r="H14" i="18"/>
  <c r="G144" i="22"/>
  <c r="G69" i="26"/>
  <c r="E18" i="24"/>
  <c r="C20" i="26"/>
  <c r="D174" i="26"/>
  <c r="D24" i="26"/>
  <c r="F143" i="26"/>
  <c r="G157" i="22"/>
  <c r="H82" i="26"/>
  <c r="I55" i="26"/>
  <c r="I183" i="26"/>
  <c r="E75" i="26"/>
  <c r="E366" i="22"/>
  <c r="E140" i="24"/>
  <c r="G163" i="26"/>
  <c r="D6" i="26"/>
  <c r="F174" i="24"/>
  <c r="F140" i="24"/>
  <c r="H70" i="26"/>
  <c r="D77" i="26"/>
  <c r="B78" i="26"/>
  <c r="E130" i="24"/>
  <c r="E26" i="24"/>
  <c r="G22" i="26"/>
  <c r="E42" i="24"/>
  <c r="C18" i="26"/>
  <c r="E165" i="26"/>
  <c r="C26" i="26"/>
  <c r="E17" i="24"/>
  <c r="F18" i="26"/>
  <c r="C160" i="26"/>
  <c r="G135" i="26"/>
  <c r="E124" i="24"/>
  <c r="C6" i="26"/>
  <c r="F155" i="24"/>
  <c r="I100" i="26"/>
  <c r="E11" i="24"/>
  <c r="F186" i="26"/>
  <c r="B127" i="22"/>
  <c r="F146" i="26"/>
  <c r="E44" i="22"/>
  <c r="L168" i="22"/>
  <c r="E61" i="26"/>
  <c r="E53" i="22"/>
  <c r="G131" i="26"/>
  <c r="F45" i="24"/>
  <c r="H85" i="26"/>
  <c r="F135" i="26"/>
  <c r="E147" i="22"/>
  <c r="B64" i="22"/>
  <c r="H122" i="26"/>
  <c r="F89" i="26"/>
  <c r="G183" i="26"/>
  <c r="B128" i="26"/>
  <c r="I88" i="26"/>
  <c r="G138" i="26"/>
  <c r="F41" i="9"/>
  <c r="E162" i="22"/>
  <c r="I72" i="26"/>
  <c r="D80" i="26"/>
  <c r="I185" i="26"/>
  <c r="F36" i="26"/>
  <c r="G73" i="26"/>
  <c r="F58" i="9"/>
  <c r="H20" i="18"/>
  <c r="F144" i="24"/>
  <c r="E168" i="26"/>
  <c r="E36" i="26"/>
  <c r="E4" i="24"/>
  <c r="F56" i="26"/>
  <c r="H53" i="26"/>
  <c r="D11" i="26"/>
  <c r="F178" i="24"/>
  <c r="F14" i="26"/>
  <c r="E27" i="22"/>
  <c r="M184" i="22"/>
  <c r="D16" i="26"/>
  <c r="B70" i="26"/>
  <c r="D99" i="26"/>
  <c r="F160" i="26"/>
  <c r="L371" i="22"/>
  <c r="D129" i="26"/>
  <c r="C73" i="26"/>
  <c r="E131" i="26"/>
  <c r="B106" i="26"/>
  <c r="C166" i="26"/>
  <c r="G180" i="26"/>
  <c r="B14" i="26"/>
  <c r="G70" i="26"/>
  <c r="G99" i="26"/>
  <c r="B123" i="22"/>
  <c r="C93" i="26"/>
  <c r="F89" i="24"/>
  <c r="I2" i="26"/>
  <c r="C120" i="26"/>
  <c r="E91" i="24"/>
  <c r="C2" i="26"/>
  <c r="E96" i="22"/>
  <c r="H107" i="26"/>
  <c r="E183" i="24"/>
  <c r="F34" i="26"/>
  <c r="F108" i="26"/>
  <c r="J160" i="22"/>
  <c r="M252" i="22"/>
  <c r="D165" i="26"/>
  <c r="G62" i="26"/>
  <c r="B250" i="22"/>
  <c r="H55" i="26"/>
  <c r="L381" i="22"/>
  <c r="H93" i="26"/>
  <c r="F9" i="15"/>
  <c r="I31" i="26"/>
  <c r="E6" i="26"/>
  <c r="M380" i="22"/>
  <c r="E58" i="22"/>
  <c r="I146" i="26"/>
  <c r="I62" i="26"/>
  <c r="M337" i="22"/>
  <c r="H157" i="26"/>
  <c r="H24" i="18"/>
  <c r="E95" i="22"/>
  <c r="J166" i="22"/>
  <c r="B174" i="26"/>
  <c r="E11" i="22"/>
  <c r="F145" i="26"/>
  <c r="B23" i="26"/>
  <c r="E14" i="24"/>
  <c r="G182" i="26"/>
  <c r="J164" i="22"/>
  <c r="B133" i="26"/>
  <c r="C151" i="26"/>
  <c r="K268" i="22"/>
  <c r="D86" i="26"/>
  <c r="D116" i="26"/>
  <c r="D187" i="26"/>
  <c r="I114" i="26"/>
  <c r="H183" i="26"/>
  <c r="F133" i="26"/>
  <c r="B72" i="26"/>
  <c r="D167" i="26"/>
  <c r="C76" i="26"/>
  <c r="E192" i="24"/>
  <c r="C44" i="26"/>
  <c r="M341" i="22"/>
  <c r="E180" i="26"/>
  <c r="C94" i="26"/>
  <c r="B180" i="26"/>
  <c r="E64" i="24"/>
  <c r="B43" i="26"/>
  <c r="F37" i="9"/>
  <c r="E78" i="26"/>
  <c r="H189" i="26"/>
  <c r="E113" i="24"/>
  <c r="F54" i="9"/>
  <c r="E129" i="24"/>
  <c r="G127" i="26"/>
  <c r="F61" i="26"/>
  <c r="M367" i="22"/>
  <c r="G3" i="26"/>
  <c r="D23" i="26"/>
  <c r="C149" i="26"/>
  <c r="E39" i="24"/>
  <c r="G155" i="22"/>
  <c r="E140" i="26"/>
  <c r="E57" i="24"/>
  <c r="I48" i="26"/>
  <c r="F16" i="9"/>
  <c r="E66" i="24"/>
  <c r="C55" i="26"/>
  <c r="I76" i="26"/>
  <c r="F52" i="24"/>
  <c r="E19" i="22"/>
  <c r="H57" i="26"/>
  <c r="M384" i="22"/>
  <c r="D137" i="26"/>
  <c r="I142" i="26"/>
  <c r="E117" i="26"/>
  <c r="E115" i="22"/>
  <c r="E87" i="24"/>
  <c r="H12" i="18"/>
  <c r="B40" i="26"/>
  <c r="E122" i="24"/>
  <c r="H116" i="26"/>
  <c r="E56" i="26"/>
  <c r="E159" i="26"/>
  <c r="M333" i="22"/>
  <c r="F117" i="26"/>
  <c r="B186" i="26"/>
  <c r="F77" i="26"/>
  <c r="E5" i="24"/>
  <c r="E9" i="22"/>
  <c r="H99" i="26"/>
  <c r="F11" i="24"/>
  <c r="E185" i="26"/>
  <c r="F186" i="24"/>
  <c r="F86" i="26"/>
  <c r="E200" i="24"/>
  <c r="B20" i="26"/>
  <c r="I87" i="26"/>
  <c r="I108" i="26"/>
  <c r="D188" i="26"/>
  <c r="E201" i="24"/>
  <c r="H4" i="26"/>
  <c r="E63" i="22"/>
  <c r="E93" i="24"/>
  <c r="E102" i="22"/>
  <c r="G37" i="26"/>
  <c r="E83" i="26"/>
  <c r="E174" i="24"/>
  <c r="B74" i="22"/>
  <c r="E178" i="26"/>
  <c r="E87" i="26"/>
  <c r="D158" i="26"/>
  <c r="H2" i="26"/>
  <c r="F28" i="9"/>
  <c r="B58" i="26"/>
  <c r="H15" i="26"/>
  <c r="B46" i="26"/>
  <c r="E74" i="22"/>
  <c r="B14" i="22"/>
  <c r="E17" i="26"/>
  <c r="F48" i="26"/>
  <c r="D159" i="26"/>
  <c r="I77" i="26"/>
  <c r="F151" i="26"/>
  <c r="I155" i="26"/>
  <c r="I74" i="26"/>
  <c r="E150" i="22"/>
  <c r="E76" i="22"/>
  <c r="F71" i="26"/>
  <c r="M188" i="22"/>
  <c r="H9" i="18"/>
  <c r="E60" i="22"/>
  <c r="B181" i="26"/>
  <c r="G83" i="26"/>
  <c r="G117" i="22"/>
  <c r="E7" i="22"/>
  <c r="H102" i="26"/>
  <c r="E61" i="24"/>
  <c r="F88" i="24"/>
  <c r="B384" i="22"/>
  <c r="G77" i="22"/>
  <c r="B94" i="22"/>
  <c r="I186" i="26"/>
  <c r="B376" i="22"/>
  <c r="F112" i="26"/>
  <c r="F33" i="26"/>
  <c r="D22" i="26"/>
  <c r="F134" i="26"/>
  <c r="D60" i="26"/>
  <c r="E7" i="26"/>
  <c r="G145" i="26"/>
  <c r="F66" i="24"/>
  <c r="B122" i="22"/>
  <c r="F157" i="24"/>
  <c r="D379" i="22"/>
  <c r="E67" i="26"/>
  <c r="C99" i="26"/>
  <c r="B306" i="22"/>
  <c r="J4" i="13"/>
  <c r="E32" i="22"/>
  <c r="G171" i="26"/>
  <c r="M253" i="22"/>
  <c r="G75" i="26"/>
  <c r="E48" i="26"/>
  <c r="E60" i="24"/>
  <c r="L163" i="22"/>
  <c r="F90" i="24"/>
  <c r="D41" i="26"/>
  <c r="M329" i="22"/>
  <c r="E23" i="24"/>
  <c r="I39" i="26"/>
  <c r="E132" i="26"/>
  <c r="G184" i="26"/>
  <c r="I170" i="26"/>
  <c r="F109" i="24"/>
  <c r="J374" i="22"/>
  <c r="G29" i="26"/>
  <c r="C107" i="26"/>
  <c r="G133" i="26"/>
  <c r="C43" i="26"/>
  <c r="I81" i="26"/>
  <c r="G142" i="26"/>
  <c r="B37" i="26"/>
  <c r="C165" i="26"/>
  <c r="F23" i="26"/>
  <c r="B372" i="22"/>
  <c r="C89" i="26"/>
  <c r="F115" i="26"/>
  <c r="H106" i="26"/>
  <c r="F122" i="24"/>
  <c r="F38" i="9"/>
  <c r="D36" i="26"/>
  <c r="B379" i="22"/>
  <c r="B35" i="26"/>
  <c r="F197" i="24"/>
  <c r="F70" i="24"/>
  <c r="F184" i="26"/>
  <c r="G117" i="26"/>
  <c r="D130" i="26"/>
  <c r="H18" i="18"/>
  <c r="G30" i="26"/>
  <c r="I153" i="26"/>
  <c r="H170" i="26"/>
  <c r="E103" i="26"/>
  <c r="F42" i="9"/>
  <c r="F65" i="9"/>
  <c r="B101" i="26"/>
  <c r="G119" i="22"/>
  <c r="F142" i="26"/>
  <c r="I133" i="26"/>
  <c r="G88" i="22"/>
  <c r="E46" i="24"/>
  <c r="H161" i="26"/>
  <c r="F175" i="26"/>
  <c r="F62" i="9"/>
  <c r="B96" i="26"/>
  <c r="F39" i="9"/>
  <c r="E152" i="26"/>
  <c r="G118" i="26"/>
  <c r="E3" i="26"/>
  <c r="D29" i="26"/>
  <c r="D157" i="26"/>
  <c r="F22" i="24"/>
  <c r="B165" i="26"/>
  <c r="F156" i="24"/>
  <c r="E35" i="26"/>
  <c r="M349" i="22"/>
  <c r="B31" i="22"/>
  <c r="G40" i="26"/>
  <c r="B163" i="22"/>
  <c r="D59" i="26"/>
  <c r="F14" i="9"/>
  <c r="D28" i="26"/>
  <c r="B49" i="22"/>
  <c r="I91" i="26"/>
  <c r="E379" i="22"/>
  <c r="B362" i="22"/>
  <c r="F19" i="24"/>
  <c r="E133" i="26"/>
  <c r="E105" i="24"/>
  <c r="B24" i="26"/>
  <c r="C116" i="26"/>
  <c r="G130" i="26"/>
  <c r="H101" i="26"/>
  <c r="D160" i="26"/>
  <c r="E124" i="26"/>
  <c r="F50" i="9"/>
  <c r="C15" i="26"/>
  <c r="B16" i="22"/>
  <c r="D87" i="26"/>
  <c r="B156" i="22"/>
  <c r="I80" i="26"/>
  <c r="E99" i="22"/>
  <c r="E125" i="22"/>
  <c r="E79" i="24"/>
  <c r="B90" i="26"/>
  <c r="E108" i="26"/>
  <c r="E174" i="26"/>
  <c r="B22" i="22"/>
  <c r="H148" i="26"/>
  <c r="F147" i="26"/>
  <c r="G71" i="26"/>
  <c r="E25" i="24"/>
  <c r="E186" i="26"/>
  <c r="F38" i="24"/>
  <c r="F31" i="26"/>
  <c r="G145" i="22"/>
  <c r="F188" i="26"/>
  <c r="F82" i="26"/>
  <c r="F54" i="24"/>
  <c r="C70" i="26"/>
  <c r="F121" i="24"/>
  <c r="I175" i="26"/>
  <c r="D62" i="26"/>
  <c r="M198" i="22"/>
  <c r="F37" i="24"/>
  <c r="H135" i="26"/>
  <c r="E162" i="24"/>
  <c r="B143" i="22"/>
  <c r="L376" i="22"/>
  <c r="D375" i="22"/>
  <c r="L375" i="22"/>
  <c r="I190" i="26"/>
  <c r="M185" i="22"/>
  <c r="B149" i="22"/>
  <c r="I123" i="26"/>
  <c r="M373" i="22"/>
  <c r="E386" i="22"/>
  <c r="C22" i="26"/>
  <c r="M203" i="22"/>
  <c r="H141" i="26"/>
  <c r="E34" i="24"/>
  <c r="E121" i="26"/>
  <c r="E306" i="22"/>
  <c r="E186" i="24"/>
  <c r="G173" i="26"/>
  <c r="F61" i="9"/>
  <c r="F15" i="24"/>
  <c r="B134" i="22"/>
  <c r="F85" i="26"/>
  <c r="D45" i="26"/>
  <c r="H22" i="18"/>
  <c r="G121" i="26"/>
  <c r="F126" i="24"/>
  <c r="C152" i="26"/>
  <c r="B153" i="26"/>
  <c r="F12" i="26"/>
  <c r="F8" i="24"/>
  <c r="D90" i="26"/>
  <c r="F44" i="26"/>
  <c r="C143" i="26"/>
  <c r="C69" i="26"/>
  <c r="F113" i="24"/>
  <c r="D65" i="26"/>
  <c r="E137" i="24"/>
  <c r="F91" i="26"/>
  <c r="F112" i="24"/>
  <c r="E116" i="24"/>
  <c r="F59" i="24"/>
  <c r="B251" i="22"/>
  <c r="B111" i="22"/>
  <c r="F60" i="9"/>
  <c r="E156" i="24"/>
  <c r="C85" i="26"/>
  <c r="D148" i="26"/>
  <c r="E75" i="24"/>
  <c r="F86" i="24"/>
  <c r="J167" i="22"/>
  <c r="H24" i="26"/>
  <c r="C168" i="26"/>
  <c r="E86" i="24"/>
  <c r="D119" i="26"/>
  <c r="D164" i="26"/>
  <c r="G125" i="26"/>
  <c r="G49" i="26"/>
  <c r="C96" i="26"/>
  <c r="C50" i="26"/>
  <c r="E89" i="26"/>
  <c r="G97" i="26"/>
  <c r="B307" i="22"/>
  <c r="E89" i="22"/>
  <c r="E157" i="26"/>
  <c r="H115" i="26"/>
  <c r="G132" i="26"/>
  <c r="F106" i="26"/>
  <c r="I57" i="26"/>
  <c r="C108" i="26"/>
  <c r="I117" i="26"/>
  <c r="B139" i="22"/>
  <c r="M355" i="22"/>
  <c r="J370" i="22"/>
  <c r="D170" i="26"/>
  <c r="D183" i="26"/>
  <c r="B111" i="26"/>
  <c r="I92" i="26"/>
  <c r="F7" i="9"/>
  <c r="E308" i="22"/>
  <c r="E362" i="22"/>
  <c r="K260" i="22"/>
  <c r="E146" i="26"/>
  <c r="C29" i="26"/>
  <c r="C113" i="26"/>
  <c r="E146" i="24"/>
  <c r="G86" i="22"/>
  <c r="B107" i="26"/>
  <c r="E135" i="22"/>
  <c r="F185" i="24"/>
  <c r="I98" i="26"/>
  <c r="E179" i="24"/>
  <c r="B3" i="26"/>
  <c r="M350" i="22"/>
  <c r="E35" i="24"/>
  <c r="F178" i="26"/>
  <c r="H173" i="26"/>
  <c r="M254" i="22"/>
  <c r="D190" i="26"/>
  <c r="E94" i="26"/>
  <c r="B175" i="26"/>
  <c r="F64" i="26"/>
  <c r="E80" i="22"/>
  <c r="K264" i="22"/>
  <c r="E33" i="26"/>
  <c r="D107" i="26"/>
  <c r="F34" i="9"/>
  <c r="I63" i="26"/>
  <c r="B4" i="22"/>
  <c r="M339" i="22"/>
  <c r="F17" i="24"/>
  <c r="F65" i="26"/>
  <c r="H76" i="26"/>
  <c r="B86" i="22"/>
  <c r="B45" i="22"/>
  <c r="H110" i="26"/>
  <c r="M379" i="22"/>
  <c r="F158" i="26"/>
  <c r="B101" i="22"/>
  <c r="K270" i="22"/>
  <c r="M365" i="22"/>
  <c r="E141" i="26"/>
  <c r="G134" i="26"/>
  <c r="B87" i="22"/>
  <c r="G109" i="22"/>
  <c r="E114" i="22"/>
  <c r="G128" i="22"/>
  <c r="D367" i="22"/>
  <c r="H51" i="26"/>
  <c r="B367" i="22"/>
  <c r="I40" i="26"/>
  <c r="I109" i="26"/>
  <c r="F27" i="9"/>
  <c r="F119" i="24"/>
  <c r="E197" i="24"/>
  <c r="E36" i="24"/>
  <c r="D112" i="26"/>
  <c r="E189" i="24"/>
  <c r="E151" i="24"/>
  <c r="F141" i="24"/>
  <c r="H20" i="26"/>
  <c r="M189" i="22"/>
  <c r="F73" i="24"/>
  <c r="E122" i="26"/>
  <c r="E158" i="26"/>
  <c r="D186" i="26"/>
  <c r="E15" i="26"/>
  <c r="B144" i="26"/>
  <c r="H89" i="26"/>
  <c r="C19" i="26"/>
  <c r="E29" i="22"/>
  <c r="I173" i="26"/>
  <c r="B121" i="22"/>
  <c r="G107" i="26"/>
  <c r="B102" i="26"/>
  <c r="I163" i="26"/>
  <c r="F118" i="24"/>
  <c r="E65" i="26"/>
  <c r="H143" i="26"/>
  <c r="G42" i="26"/>
  <c r="F51" i="9"/>
  <c r="C174" i="26"/>
  <c r="E148" i="24"/>
  <c r="D120" i="26"/>
  <c r="F191" i="24"/>
  <c r="F7" i="24"/>
  <c r="G110" i="22"/>
  <c r="F122" i="26"/>
  <c r="F161" i="26"/>
  <c r="F190" i="24"/>
  <c r="F69" i="24"/>
  <c r="D140" i="26"/>
  <c r="F17" i="9"/>
  <c r="H19" i="18"/>
  <c r="D369" i="22"/>
  <c r="E177" i="24"/>
  <c r="F198" i="24"/>
  <c r="G57" i="26"/>
  <c r="F26" i="24"/>
  <c r="F30" i="26"/>
  <c r="E72" i="22"/>
  <c r="I36" i="26"/>
  <c r="C98" i="26"/>
  <c r="D35" i="26"/>
  <c r="E129" i="26"/>
  <c r="G52" i="26"/>
  <c r="G63" i="26"/>
  <c r="E29" i="24"/>
  <c r="H147" i="26"/>
  <c r="C37" i="26"/>
  <c r="B21" i="26"/>
  <c r="E43" i="22"/>
  <c r="F39" i="26"/>
  <c r="F42" i="26"/>
  <c r="G146" i="26"/>
  <c r="B116" i="22"/>
  <c r="F123" i="26"/>
  <c r="G134" i="22"/>
  <c r="E34" i="26"/>
  <c r="H140" i="26"/>
  <c r="C56" i="26"/>
  <c r="H16" i="26"/>
  <c r="C132" i="26"/>
  <c r="E41" i="22"/>
  <c r="H17" i="26"/>
  <c r="G65" i="26"/>
  <c r="J380" i="22"/>
  <c r="E114" i="26"/>
  <c r="E93" i="26"/>
  <c r="E38" i="22"/>
  <c r="B57" i="26"/>
  <c r="B39" i="22"/>
  <c r="D14" i="26"/>
  <c r="F174" i="26"/>
  <c r="C157" i="26"/>
  <c r="F13" i="24"/>
  <c r="F3" i="9"/>
  <c r="D103" i="26"/>
  <c r="E164" i="26"/>
  <c r="H109" i="26"/>
  <c r="G129" i="22"/>
  <c r="G10" i="26"/>
  <c r="F54" i="26"/>
  <c r="I162" i="26"/>
  <c r="F68" i="26"/>
  <c r="D123" i="26"/>
  <c r="B32" i="22"/>
  <c r="E23" i="22"/>
  <c r="E20" i="22"/>
  <c r="E171" i="24"/>
  <c r="I171" i="26"/>
  <c r="I10" i="26"/>
  <c r="L158" i="22"/>
  <c r="B97" i="26"/>
  <c r="B16" i="26"/>
  <c r="F137" i="26"/>
  <c r="B162" i="26"/>
  <c r="B13" i="26"/>
  <c r="K7" i="13"/>
  <c r="H174" i="26"/>
  <c r="E151" i="26"/>
  <c r="G165" i="26"/>
  <c r="M205" i="22"/>
  <c r="E168" i="22"/>
  <c r="H66" i="26"/>
  <c r="E118" i="26"/>
  <c r="E132" i="24"/>
  <c r="I119" i="26"/>
  <c r="E152" i="24"/>
  <c r="G102" i="26"/>
  <c r="B25" i="26"/>
  <c r="F142" i="24"/>
  <c r="G103" i="26"/>
  <c r="C16" i="26"/>
  <c r="G136" i="26"/>
  <c r="C189" i="26"/>
  <c r="F151" i="24"/>
  <c r="F176" i="24"/>
  <c r="G36" i="26"/>
  <c r="E133" i="24"/>
  <c r="F18" i="24"/>
  <c r="G148" i="26"/>
  <c r="J365" i="22"/>
  <c r="F49" i="24"/>
  <c r="F15" i="9"/>
  <c r="I47" i="26"/>
  <c r="B82" i="26"/>
  <c r="F49" i="9"/>
  <c r="E120" i="26"/>
  <c r="D181" i="26"/>
  <c r="B170" i="26"/>
  <c r="B54" i="26"/>
  <c r="H28" i="18"/>
  <c r="E184" i="24"/>
  <c r="I9" i="26"/>
  <c r="E40" i="22"/>
  <c r="E76" i="24"/>
  <c r="G152" i="26"/>
  <c r="E160" i="26"/>
  <c r="E173" i="24"/>
  <c r="E142" i="26"/>
  <c r="F43" i="9"/>
  <c r="D3" i="10"/>
  <c r="E368" i="22"/>
  <c r="E59" i="24"/>
  <c r="G122" i="26"/>
  <c r="F137" i="24"/>
  <c r="E64" i="22"/>
  <c r="H133" i="26"/>
  <c r="E43" i="24"/>
  <c r="F33" i="24"/>
  <c r="H136" i="26"/>
  <c r="E153" i="24"/>
  <c r="B41" i="26"/>
  <c r="F163" i="24"/>
  <c r="M353" i="22"/>
  <c r="D40" i="26"/>
  <c r="F66" i="9"/>
  <c r="D96" i="26"/>
  <c r="F143" i="24"/>
  <c r="F70" i="26"/>
  <c r="C123" i="26"/>
  <c r="F21" i="15"/>
  <c r="D128" i="26"/>
  <c r="E131" i="22"/>
  <c r="H163" i="26"/>
  <c r="C177" i="26"/>
  <c r="G98" i="22"/>
  <c r="I115" i="26"/>
  <c r="F158" i="24"/>
  <c r="B76" i="22"/>
  <c r="B62" i="22"/>
  <c r="H33" i="26"/>
  <c r="B253" i="22"/>
  <c r="F102" i="24"/>
  <c r="E149" i="22"/>
  <c r="B130" i="26"/>
  <c r="H386" i="22"/>
  <c r="B103" i="22"/>
  <c r="C86" i="26"/>
  <c r="M250" i="22"/>
  <c r="I43" i="26"/>
  <c r="G170" i="26"/>
  <c r="D43" i="26"/>
  <c r="H104" i="26"/>
  <c r="L368" i="22"/>
  <c r="C83" i="26"/>
  <c r="G66" i="26"/>
  <c r="D66" i="26"/>
  <c r="I64" i="26"/>
  <c r="E199" i="24"/>
  <c r="C144" i="26"/>
  <c r="G93" i="26"/>
  <c r="B60" i="26"/>
  <c r="G84" i="22"/>
  <c r="E18" i="22"/>
  <c r="G165" i="22"/>
  <c r="F110" i="24"/>
  <c r="F4" i="9"/>
  <c r="E190" i="24"/>
  <c r="H11" i="26"/>
  <c r="C122" i="26"/>
  <c r="B38" i="22"/>
  <c r="B130" i="22"/>
  <c r="C102" i="26"/>
  <c r="E371" i="22"/>
  <c r="J162" i="22"/>
  <c r="D361" i="22"/>
  <c r="M200" i="22"/>
  <c r="H154" i="26"/>
  <c r="M377" i="22"/>
  <c r="E182" i="26"/>
  <c r="E68" i="24"/>
  <c r="F12" i="15"/>
  <c r="F51" i="26"/>
  <c r="F40" i="26"/>
  <c r="J159" i="22"/>
  <c r="I52" i="26"/>
  <c r="B98" i="26"/>
  <c r="F41" i="26"/>
  <c r="E149" i="26"/>
  <c r="F126" i="26"/>
  <c r="D98" i="26"/>
  <c r="E22" i="24"/>
  <c r="D172" i="26"/>
  <c r="F35" i="24"/>
  <c r="E171" i="26"/>
  <c r="G81" i="26"/>
  <c r="E188" i="24"/>
  <c r="H4" i="18"/>
  <c r="F114" i="24"/>
  <c r="F2" i="24"/>
  <c r="D185" i="26"/>
  <c r="C114" i="26"/>
  <c r="F177" i="24"/>
  <c r="I86" i="26"/>
  <c r="I139" i="26"/>
  <c r="F20" i="9"/>
  <c r="G113" i="26"/>
  <c r="F64" i="9"/>
  <c r="E3" i="24"/>
  <c r="E117" i="22"/>
  <c r="G143" i="26"/>
  <c r="E37" i="24"/>
  <c r="E175" i="24"/>
  <c r="F17" i="26"/>
  <c r="F193" i="24"/>
  <c r="F24" i="24"/>
  <c r="I7" i="26"/>
  <c r="I78" i="26"/>
  <c r="F123" i="24"/>
  <c r="C30" i="26"/>
  <c r="I27" i="26"/>
  <c r="D7" i="26"/>
  <c r="F22" i="9"/>
  <c r="E181" i="24"/>
  <c r="B147" i="26"/>
  <c r="B119" i="26"/>
  <c r="H162" i="26"/>
  <c r="F97" i="26"/>
  <c r="F154" i="24"/>
  <c r="F70" i="9"/>
  <c r="F31" i="9"/>
  <c r="G176" i="26"/>
  <c r="E111" i="22"/>
  <c r="G27" i="26"/>
  <c r="E8" i="26"/>
  <c r="E27" i="24"/>
  <c r="E47" i="24"/>
  <c r="E118" i="24"/>
  <c r="F88" i="26"/>
  <c r="H21" i="18"/>
  <c r="B116" i="26"/>
  <c r="G85" i="26"/>
  <c r="H17" i="18"/>
  <c r="F79" i="26"/>
  <c r="G166" i="26"/>
  <c r="F189" i="24"/>
  <c r="C105" i="26"/>
  <c r="D61" i="26"/>
  <c r="E85" i="22"/>
  <c r="H378" i="22"/>
  <c r="C172" i="26"/>
  <c r="B78" i="22"/>
  <c r="B103" i="26"/>
  <c r="F182" i="24"/>
  <c r="E36" i="22"/>
  <c r="F184" i="24"/>
  <c r="F75" i="26"/>
  <c r="E160" i="24"/>
  <c r="C11" i="26"/>
  <c r="C40" i="26"/>
  <c r="E147" i="24"/>
  <c r="L160" i="22"/>
  <c r="I137" i="26"/>
  <c r="C184" i="26"/>
  <c r="B152" i="26"/>
  <c r="E71" i="24"/>
  <c r="F45" i="9"/>
  <c r="B12" i="26"/>
  <c r="B126" i="22"/>
  <c r="K263" i="22"/>
  <c r="F15" i="26"/>
  <c r="D304" i="22"/>
  <c r="G91" i="26"/>
  <c r="F105" i="26"/>
  <c r="H172" i="26"/>
  <c r="E83" i="22"/>
  <c r="G189" i="26"/>
  <c r="C38" i="26"/>
  <c r="D26" i="26"/>
  <c r="M374" i="22"/>
  <c r="G41" i="26"/>
  <c r="I4" i="26"/>
  <c r="I167" i="26"/>
  <c r="E154" i="26"/>
  <c r="F47" i="26"/>
  <c r="E307" i="22"/>
  <c r="B150" i="26"/>
  <c r="F33" i="9"/>
  <c r="E145" i="22"/>
  <c r="M206" i="22"/>
  <c r="E160" i="22"/>
  <c r="E101" i="22"/>
  <c r="I46" i="26"/>
  <c r="F3" i="24"/>
  <c r="C133" i="26"/>
  <c r="F18" i="15"/>
  <c r="G160" i="26"/>
  <c r="E49" i="24"/>
  <c r="D84" i="26"/>
  <c r="F199" i="24"/>
  <c r="C75" i="26"/>
  <c r="B44" i="22"/>
  <c r="D31" i="26"/>
  <c r="B368" i="22"/>
  <c r="D8" i="26"/>
  <c r="G16" i="26"/>
  <c r="B168" i="26"/>
  <c r="D46" i="26"/>
  <c r="E113" i="22"/>
  <c r="E137" i="26"/>
  <c r="E167" i="24"/>
  <c r="H38" i="26"/>
  <c r="D78" i="26"/>
  <c r="F24" i="9"/>
  <c r="F116" i="24"/>
  <c r="D147" i="26"/>
  <c r="H379" i="22"/>
  <c r="H9" i="26"/>
  <c r="F5" i="9"/>
  <c r="F25" i="9"/>
  <c r="F171" i="26"/>
  <c r="I184" i="26"/>
  <c r="E97" i="24"/>
  <c r="E119" i="24"/>
  <c r="I121" i="26"/>
  <c r="F56" i="24"/>
  <c r="D100" i="26"/>
  <c r="E130" i="26"/>
  <c r="M186" i="22"/>
  <c r="E102" i="24"/>
  <c r="C57" i="26"/>
  <c r="G100" i="26"/>
  <c r="F77" i="24"/>
  <c r="E74" i="24"/>
  <c r="E22" i="26"/>
  <c r="F145" i="24"/>
  <c r="B136" i="22"/>
  <c r="I69" i="26"/>
  <c r="B29" i="26"/>
  <c r="H375" i="22"/>
  <c r="H168" i="26"/>
  <c r="E139" i="26"/>
  <c r="F170" i="24"/>
  <c r="B80" i="26"/>
  <c r="I8" i="26"/>
  <c r="F100" i="24"/>
  <c r="B31" i="26"/>
  <c r="E109" i="24"/>
  <c r="H108" i="26"/>
  <c r="F69" i="26"/>
  <c r="G19" i="26"/>
  <c r="C72" i="26"/>
  <c r="B149" i="26"/>
  <c r="F165" i="26"/>
  <c r="B159" i="26"/>
  <c r="B169" i="26"/>
  <c r="F28" i="24"/>
  <c r="G172" i="26"/>
  <c r="E38" i="26"/>
  <c r="D149" i="26"/>
  <c r="H125" i="26"/>
  <c r="D155" i="26"/>
  <c r="E18" i="26"/>
  <c r="G64" i="26"/>
  <c r="L382" i="22"/>
  <c r="D25" i="26"/>
  <c r="H40" i="26"/>
  <c r="M344" i="22"/>
  <c r="C190" i="26"/>
  <c r="H48" i="26"/>
  <c r="B133" i="22"/>
  <c r="J385" i="22"/>
  <c r="C42" i="26"/>
  <c r="E134" i="22"/>
  <c r="H150" i="26"/>
  <c r="F90" i="26"/>
  <c r="E16" i="26"/>
  <c r="B190" i="26"/>
  <c r="B126" i="26"/>
  <c r="F44" i="24"/>
  <c r="C185" i="26"/>
  <c r="D9" i="26"/>
  <c r="H146" i="26"/>
  <c r="G4" i="26"/>
  <c r="J379" i="22"/>
  <c r="E184" i="26"/>
  <c r="F17" i="15"/>
  <c r="I160" i="26"/>
  <c r="B129" i="22"/>
  <c r="L362" i="22"/>
  <c r="B252" i="22"/>
  <c r="G179" i="26"/>
  <c r="H77" i="26"/>
  <c r="G156" i="22"/>
  <c r="B110" i="22"/>
  <c r="E193" i="24"/>
  <c r="D153" i="26"/>
  <c r="B157" i="22"/>
  <c r="C21" i="26"/>
  <c r="I26" i="26"/>
  <c r="E108" i="22"/>
  <c r="H84" i="26"/>
  <c r="C100" i="26"/>
  <c r="E86" i="26"/>
  <c r="H114" i="26"/>
  <c r="H30" i="26"/>
  <c r="D39" i="26"/>
  <c r="H96" i="26"/>
  <c r="C27" i="26"/>
  <c r="I14" i="26"/>
  <c r="G81" i="22"/>
  <c r="E120" i="22"/>
  <c r="E114" i="24"/>
  <c r="E126" i="22"/>
  <c r="I147" i="26"/>
  <c r="I122" i="26"/>
  <c r="E373" i="22"/>
  <c r="C35" i="26"/>
  <c r="E150" i="26"/>
  <c r="G162" i="22"/>
  <c r="G140" i="26"/>
  <c r="L365" i="22"/>
  <c r="M187" i="22"/>
  <c r="F38" i="26"/>
  <c r="F131" i="26"/>
  <c r="F129" i="24"/>
  <c r="E30" i="26"/>
  <c r="B146" i="22"/>
  <c r="C17" i="26"/>
  <c r="D93" i="26"/>
  <c r="F149" i="24"/>
  <c r="B183" i="26"/>
  <c r="B4" i="26"/>
  <c r="D50" i="26"/>
  <c r="B85" i="26"/>
  <c r="I177" i="26"/>
  <c r="K272" i="22"/>
  <c r="M181" i="22"/>
  <c r="C111" i="26"/>
  <c r="B5" i="26"/>
  <c r="B65" i="22"/>
  <c r="F4" i="26"/>
  <c r="B155" i="26"/>
  <c r="E136" i="24"/>
  <c r="E59" i="22"/>
  <c r="H368" i="22"/>
  <c r="D33" i="26"/>
  <c r="B93" i="22"/>
  <c r="F165" i="24"/>
  <c r="G186" i="26"/>
  <c r="D97" i="26"/>
  <c r="E148" i="26"/>
  <c r="E166" i="22"/>
  <c r="F32" i="9"/>
  <c r="E370" i="22"/>
  <c r="E30" i="24"/>
  <c r="B47" i="22"/>
  <c r="B46" i="22"/>
  <c r="H165" i="26"/>
  <c r="G79" i="26"/>
  <c r="M183" i="22"/>
  <c r="H156" i="26"/>
  <c r="B150" i="22"/>
  <c r="F67" i="24"/>
  <c r="B136" i="26"/>
  <c r="E39" i="22"/>
  <c r="D146" i="26"/>
  <c r="G155" i="26"/>
  <c r="E94" i="24"/>
  <c r="E54" i="26"/>
  <c r="E48" i="22"/>
  <c r="G104" i="22"/>
  <c r="F127" i="26"/>
  <c r="E73" i="22"/>
  <c r="C28" i="26"/>
  <c r="F74" i="26"/>
  <c r="F113" i="26"/>
  <c r="B84" i="26"/>
  <c r="E12" i="22"/>
  <c r="J165" i="22"/>
  <c r="M204" i="22"/>
  <c r="E385" i="22"/>
  <c r="E51" i="22"/>
  <c r="F3" i="26"/>
  <c r="I83" i="26"/>
  <c r="F59" i="26"/>
  <c r="C92" i="26"/>
  <c r="H160" i="26"/>
  <c r="M361" i="22"/>
  <c r="I24" i="26"/>
  <c r="K262" i="22"/>
  <c r="H117" i="26"/>
  <c r="B8" i="26"/>
  <c r="G128" i="26"/>
  <c r="B75" i="22"/>
  <c r="B132" i="22"/>
  <c r="B254" i="22"/>
  <c r="M351" i="22"/>
  <c r="B50" i="22"/>
  <c r="I37" i="26"/>
  <c r="E17" i="22"/>
  <c r="H158" i="26"/>
  <c r="B64" i="26"/>
  <c r="E100" i="22"/>
  <c r="L161" i="22"/>
  <c r="G54" i="26"/>
  <c r="B178" i="26"/>
  <c r="B94" i="26"/>
  <c r="D89" i="26"/>
  <c r="H380" i="22"/>
  <c r="D133" i="26"/>
  <c r="B308" i="22"/>
  <c r="I124" i="26"/>
  <c r="I21" i="26"/>
  <c r="I5" i="26"/>
  <c r="G106" i="26"/>
  <c r="H181" i="26"/>
  <c r="E183" i="26"/>
  <c r="J368" i="22"/>
  <c r="D376" i="22"/>
  <c r="D118" i="26"/>
  <c r="H56" i="26"/>
  <c r="C180" i="26"/>
  <c r="F9" i="26"/>
  <c r="F109" i="26"/>
  <c r="M330" i="22"/>
  <c r="H45" i="26"/>
  <c r="F4" i="24"/>
  <c r="H120" i="26"/>
  <c r="I130" i="26"/>
  <c r="G166" i="22"/>
  <c r="D53" i="26"/>
  <c r="D368" i="22"/>
  <c r="H86" i="26"/>
  <c r="F43" i="24"/>
  <c r="B70" i="22"/>
  <c r="B151" i="26"/>
  <c r="G75" i="22"/>
  <c r="E8" i="22"/>
  <c r="B118" i="26"/>
  <c r="H187" i="26"/>
  <c r="E46" i="22"/>
  <c r="E144" i="26"/>
  <c r="E28" i="24"/>
  <c r="G47" i="26"/>
  <c r="G167" i="26"/>
  <c r="E65" i="24"/>
  <c r="I140" i="26"/>
  <c r="E141" i="22"/>
  <c r="F13" i="26"/>
  <c r="G82" i="22"/>
  <c r="J362" i="22"/>
  <c r="E145" i="26"/>
  <c r="B26" i="26"/>
  <c r="I35" i="26"/>
  <c r="B166" i="22"/>
  <c r="H188" i="26"/>
  <c r="F138" i="26"/>
  <c r="C101" i="26"/>
  <c r="G119" i="26"/>
  <c r="G177" i="26"/>
  <c r="G2" i="26"/>
  <c r="E88" i="26"/>
  <c r="I166" i="26"/>
  <c r="B131" i="26"/>
  <c r="I19" i="26"/>
  <c r="H153" i="26"/>
  <c r="E99" i="24"/>
  <c r="C140" i="26"/>
  <c r="B106" i="22"/>
  <c r="G20" i="26"/>
  <c r="B386" i="22"/>
  <c r="B304" i="22"/>
  <c r="G18" i="26"/>
  <c r="B112" i="26"/>
  <c r="H159" i="26"/>
  <c r="E144" i="22"/>
  <c r="F176" i="26"/>
  <c r="F164" i="24"/>
  <c r="E127" i="26"/>
  <c r="I188" i="26"/>
  <c r="E380" i="22"/>
  <c r="L162" i="22"/>
  <c r="M194" i="22"/>
  <c r="G23" i="26"/>
  <c r="H8" i="26"/>
  <c r="D374" i="22"/>
  <c r="G136" i="22"/>
  <c r="B382" i="22"/>
  <c r="B9" i="22"/>
  <c r="F160" i="24"/>
  <c r="H27" i="26"/>
  <c r="D132" i="26"/>
  <c r="G74" i="22"/>
  <c r="B114" i="22"/>
  <c r="C97" i="26"/>
  <c r="E91" i="22"/>
  <c r="E13" i="22"/>
  <c r="K273" i="22"/>
  <c r="E106" i="22"/>
  <c r="B164" i="26"/>
  <c r="B108" i="22"/>
  <c r="F93" i="26"/>
  <c r="F87" i="26"/>
  <c r="H145" i="26"/>
  <c r="F63" i="26"/>
  <c r="H16" i="18"/>
  <c r="G73" i="22"/>
  <c r="G124" i="22"/>
  <c r="B145" i="22"/>
  <c r="H3" i="26"/>
  <c r="F92" i="26"/>
  <c r="H119" i="26"/>
  <c r="E67" i="24"/>
  <c r="E31" i="26"/>
  <c r="B91" i="22"/>
  <c r="I25" i="26"/>
  <c r="G95" i="22"/>
  <c r="G58" i="26"/>
  <c r="B59" i="26"/>
  <c r="B141" i="22"/>
  <c r="B189" i="26"/>
  <c r="E24" i="24"/>
  <c r="G162" i="26"/>
  <c r="J386" i="22"/>
  <c r="B377" i="22"/>
  <c r="F46" i="26"/>
  <c r="E176" i="24"/>
  <c r="E80" i="26"/>
  <c r="B8" i="22"/>
  <c r="B52" i="22"/>
  <c r="E128" i="22"/>
  <c r="E384" i="22"/>
  <c r="C25" i="26"/>
  <c r="G143" i="22"/>
  <c r="G111" i="22"/>
  <c r="M178" i="22"/>
  <c r="E14" i="26"/>
  <c r="D143" i="26"/>
  <c r="C119" i="26"/>
  <c r="H59" i="26"/>
  <c r="E91" i="26"/>
  <c r="G139" i="26"/>
  <c r="L370" i="22"/>
  <c r="B68" i="22"/>
  <c r="G115" i="22"/>
  <c r="M368" i="22"/>
  <c r="E381" i="22"/>
  <c r="G94" i="22"/>
  <c r="F154" i="26"/>
  <c r="E158" i="22"/>
  <c r="D171" i="26"/>
  <c r="E64" i="26"/>
  <c r="D381" i="22"/>
  <c r="H374" i="22"/>
  <c r="E58" i="26"/>
  <c r="F148" i="26"/>
  <c r="D162" i="26"/>
  <c r="H5" i="18"/>
  <c r="L166" i="22"/>
  <c r="H367" i="22"/>
  <c r="B29" i="22"/>
  <c r="I144" i="26"/>
  <c r="H142" i="26"/>
  <c r="D115" i="26"/>
  <c r="B58" i="22"/>
  <c r="B120" i="26"/>
  <c r="B147" i="22"/>
  <c r="E163" i="22"/>
  <c r="H124" i="26"/>
  <c r="F150" i="26"/>
  <c r="F180" i="24"/>
  <c r="D176" i="26"/>
  <c r="C127" i="26"/>
  <c r="F6" i="9"/>
  <c r="H68" i="26"/>
  <c r="E189" i="26"/>
  <c r="E25" i="22"/>
  <c r="E100" i="26"/>
  <c r="B123" i="26"/>
  <c r="G161" i="26"/>
  <c r="F162" i="24"/>
  <c r="H69" i="26"/>
  <c r="D309" i="22"/>
  <c r="B168" i="22"/>
  <c r="B96" i="22"/>
  <c r="M182" i="22"/>
  <c r="E187" i="24"/>
  <c r="E151" i="22"/>
  <c r="G126" i="26"/>
  <c r="F72" i="26"/>
  <c r="B86" i="26"/>
  <c r="J5" i="13"/>
  <c r="M251" i="22"/>
  <c r="E107" i="26"/>
  <c r="E31" i="24"/>
  <c r="H42" i="26"/>
  <c r="E51" i="26"/>
  <c r="B23" i="22"/>
  <c r="G121" i="22"/>
  <c r="I16" i="26"/>
  <c r="B140" i="22"/>
  <c r="E127" i="24"/>
  <c r="C130" i="26"/>
  <c r="E69" i="26"/>
  <c r="C148" i="26"/>
  <c r="F58" i="26"/>
  <c r="F16" i="15"/>
  <c r="M376" i="22"/>
  <c r="E303" i="22"/>
  <c r="E363" i="22"/>
  <c r="E33" i="22"/>
  <c r="B135" i="22"/>
  <c r="E167" i="22"/>
  <c r="G181" i="26"/>
  <c r="B383" i="22"/>
  <c r="F78" i="26"/>
  <c r="E84" i="22"/>
  <c r="J364" i="22"/>
  <c r="D161" i="26"/>
  <c r="F50" i="26"/>
  <c r="F187" i="26"/>
  <c r="G108" i="22"/>
  <c r="C104" i="26"/>
  <c r="C64" i="26"/>
  <c r="G153" i="26"/>
  <c r="E62" i="24"/>
  <c r="C90" i="26"/>
  <c r="G158" i="26"/>
  <c r="B73" i="22"/>
  <c r="E85" i="26"/>
  <c r="D307" i="22"/>
  <c r="C170" i="26"/>
  <c r="F57" i="26"/>
  <c r="D83" i="26"/>
  <c r="L363" i="22"/>
  <c r="B34" i="26"/>
  <c r="H39" i="26"/>
  <c r="E177" i="26"/>
  <c r="B35" i="22"/>
  <c r="E133" i="22"/>
  <c r="B21" i="22"/>
  <c r="B138" i="22"/>
  <c r="B75" i="26"/>
  <c r="H176" i="26"/>
  <c r="H49" i="26"/>
  <c r="E55" i="22"/>
  <c r="E172" i="26"/>
  <c r="F45" i="26"/>
  <c r="E164" i="22"/>
  <c r="H64" i="26"/>
  <c r="E109" i="26"/>
  <c r="I12" i="26"/>
  <c r="D366" i="22"/>
  <c r="B144" i="22"/>
  <c r="G7" i="26"/>
  <c r="G79" i="22"/>
  <c r="H94" i="26"/>
  <c r="C62" i="26"/>
  <c r="D178" i="26"/>
  <c r="C61" i="26"/>
  <c r="G109" i="26"/>
  <c r="G71" i="22"/>
  <c r="D71" i="26"/>
  <c r="B57" i="22"/>
  <c r="B132" i="26"/>
  <c r="E102" i="26"/>
  <c r="D73" i="26"/>
  <c r="K269" i="22"/>
  <c r="L383" i="22"/>
  <c r="G148" i="22"/>
  <c r="B88" i="22"/>
  <c r="G187" i="26"/>
  <c r="E49" i="22"/>
  <c r="D189" i="26"/>
  <c r="L369" i="22"/>
  <c r="E21" i="22"/>
  <c r="E56" i="24"/>
  <c r="C34" i="26"/>
  <c r="H46" i="26"/>
  <c r="D386" i="22"/>
  <c r="H369" i="22"/>
  <c r="B15" i="22"/>
  <c r="F11" i="26"/>
  <c r="B164" i="22"/>
  <c r="F52" i="9"/>
  <c r="F181" i="26"/>
  <c r="H71" i="26"/>
  <c r="M370" i="22"/>
  <c r="L367" i="22"/>
  <c r="B30" i="22"/>
  <c r="B179" i="26"/>
  <c r="M335" i="22"/>
  <c r="F94" i="26"/>
  <c r="G8" i="26"/>
  <c r="D82" i="26"/>
  <c r="F103" i="26"/>
  <c r="M371" i="22"/>
  <c r="B50" i="26"/>
  <c r="F120" i="26"/>
  <c r="B159" i="22"/>
  <c r="M195" i="22"/>
  <c r="E175" i="26"/>
  <c r="F134" i="24"/>
  <c r="B154" i="26"/>
  <c r="F34" i="24"/>
  <c r="G70" i="22"/>
  <c r="G103" i="22"/>
  <c r="C60" i="26"/>
  <c r="E99" i="26"/>
  <c r="G135" i="22"/>
  <c r="H362" i="22"/>
  <c r="H65" i="26"/>
  <c r="C82" i="26"/>
  <c r="G130" i="22"/>
  <c r="E76" i="26"/>
  <c r="F200" i="24"/>
  <c r="D54" i="26"/>
  <c r="E153" i="22"/>
  <c r="C77" i="26"/>
  <c r="G88" i="26"/>
  <c r="C8" i="26"/>
  <c r="C169" i="26"/>
  <c r="B303" i="22"/>
  <c r="M199" i="22"/>
  <c r="E6" i="24"/>
  <c r="G13" i="26"/>
  <c r="E135" i="26"/>
  <c r="B99" i="26"/>
  <c r="F190" i="26"/>
  <c r="C109" i="26"/>
  <c r="G78" i="26"/>
  <c r="E12" i="24"/>
  <c r="H151" i="26"/>
  <c r="G185" i="26"/>
  <c r="E165" i="22"/>
  <c r="G126" i="22"/>
  <c r="D305" i="22"/>
  <c r="E75" i="22"/>
  <c r="E123" i="26"/>
  <c r="I11" i="26"/>
  <c r="B381" i="22"/>
  <c r="H370" i="22"/>
  <c r="F62" i="26"/>
  <c r="C115" i="26"/>
  <c r="G137" i="22"/>
  <c r="H7" i="18"/>
  <c r="H23" i="26"/>
  <c r="I158" i="26"/>
  <c r="F16" i="26"/>
  <c r="E107" i="24"/>
  <c r="E155" i="22"/>
  <c r="I68" i="26"/>
  <c r="B90" i="22"/>
  <c r="F129" i="26"/>
  <c r="E145" i="24"/>
  <c r="H131" i="26"/>
  <c r="H79" i="26"/>
  <c r="D20" i="26"/>
  <c r="D34" i="26"/>
  <c r="G77" i="26"/>
  <c r="K275" i="22"/>
  <c r="L386" i="22"/>
  <c r="B83" i="26"/>
  <c r="G67" i="26"/>
  <c r="B153" i="22"/>
  <c r="G132" i="22"/>
  <c r="H28" i="26"/>
  <c r="F36" i="9"/>
  <c r="B305" i="22"/>
  <c r="G93" i="22"/>
  <c r="M378" i="22"/>
  <c r="H121" i="26"/>
  <c r="E5" i="26"/>
  <c r="J161" i="22"/>
  <c r="B160" i="22"/>
  <c r="J384" i="22"/>
  <c r="E195" i="24"/>
  <c r="F60" i="26"/>
  <c r="D81" i="26"/>
  <c r="E62" i="22"/>
  <c r="G113" i="22"/>
  <c r="B81" i="22"/>
  <c r="M345" i="22"/>
  <c r="B143" i="26"/>
  <c r="M197" i="22"/>
  <c r="H155" i="26"/>
  <c r="D49" i="26"/>
  <c r="F6" i="24"/>
  <c r="E11" i="26"/>
  <c r="H112" i="26"/>
  <c r="B115" i="26"/>
  <c r="J7" i="13"/>
  <c r="G123" i="26"/>
  <c r="E162" i="26"/>
  <c r="C33" i="26"/>
  <c r="I129" i="26"/>
  <c r="G85" i="22"/>
  <c r="M192" i="22"/>
  <c r="B49" i="26"/>
  <c r="D179" i="26"/>
  <c r="H29" i="26"/>
  <c r="E84" i="26"/>
  <c r="H91" i="26"/>
  <c r="F150" i="24"/>
  <c r="C162" i="26"/>
  <c r="F166" i="26"/>
  <c r="H164" i="26"/>
  <c r="B12" i="22"/>
  <c r="B19" i="22"/>
  <c r="E5" i="22"/>
  <c r="B22" i="26"/>
  <c r="E365" i="22"/>
  <c r="H58" i="26"/>
  <c r="L384" i="22"/>
  <c r="G163" i="22"/>
  <c r="B152" i="22"/>
  <c r="C158" i="26"/>
  <c r="H178" i="26"/>
  <c r="E42" i="26"/>
  <c r="G133" i="22"/>
  <c r="H43" i="26"/>
  <c r="E70" i="24"/>
  <c r="E170" i="24"/>
  <c r="B121" i="26"/>
  <c r="G96" i="26"/>
  <c r="G86" i="26"/>
  <c r="B363" i="22"/>
  <c r="F13" i="15"/>
  <c r="F32" i="26"/>
  <c r="H3" i="18"/>
  <c r="B92" i="26"/>
  <c r="H32" i="26"/>
  <c r="C59" i="26"/>
  <c r="I18" i="26"/>
  <c r="B71" i="22"/>
  <c r="H60" i="26"/>
  <c r="E154" i="22"/>
  <c r="I65" i="26"/>
  <c r="D109" i="26"/>
  <c r="H27" i="18"/>
  <c r="C153" i="26"/>
  <c r="D126" i="26"/>
  <c r="B172" i="26"/>
  <c r="E92" i="22"/>
  <c r="C188" i="26"/>
  <c r="C58" i="26"/>
  <c r="F72" i="9"/>
  <c r="B122" i="26"/>
  <c r="F7" i="26"/>
  <c r="M180" i="22"/>
  <c r="F115" i="24"/>
  <c r="F118" i="26"/>
  <c r="H383" i="22"/>
  <c r="C154" i="26"/>
  <c r="B36" i="22"/>
  <c r="I169" i="26"/>
  <c r="F101" i="26"/>
  <c r="B141" i="26"/>
  <c r="E126" i="26"/>
  <c r="C12" i="26"/>
  <c r="F30" i="9"/>
  <c r="B26" i="22"/>
  <c r="E19" i="26"/>
  <c r="H62" i="26"/>
  <c r="M179" i="22"/>
  <c r="C125" i="26"/>
  <c r="M201" i="22"/>
  <c r="G154" i="22"/>
  <c r="E52" i="22"/>
  <c r="D27" i="26"/>
  <c r="B92" i="22"/>
  <c r="B158" i="22"/>
  <c r="B124" i="22"/>
  <c r="E198" i="24"/>
  <c r="E122" i="22"/>
  <c r="E137" i="22"/>
  <c r="G43" i="26"/>
  <c r="B137" i="22"/>
  <c r="I58" i="26"/>
  <c r="B27" i="22"/>
  <c r="I75" i="26"/>
  <c r="M363" i="22"/>
  <c r="B53" i="22"/>
  <c r="E127" i="22"/>
  <c r="E134" i="26"/>
  <c r="H47" i="26"/>
  <c r="E34" i="22"/>
  <c r="B158" i="26"/>
  <c r="G96" i="22"/>
  <c r="B361" i="22"/>
  <c r="B309" i="22"/>
  <c r="F53" i="24"/>
  <c r="M328" i="22"/>
  <c r="M386" i="22"/>
  <c r="E37" i="26"/>
  <c r="I84" i="26"/>
  <c r="G116" i="26"/>
  <c r="G76" i="22"/>
  <c r="F55" i="9"/>
  <c r="F10" i="15"/>
  <c r="C155" i="26"/>
  <c r="H149" i="26"/>
  <c r="E147" i="26"/>
  <c r="G147" i="22"/>
  <c r="E54" i="22"/>
  <c r="G101" i="26"/>
  <c r="D88" i="26"/>
  <c r="F164" i="26"/>
  <c r="I120" i="26"/>
  <c r="B113" i="22"/>
  <c r="E73" i="26"/>
  <c r="B44" i="26"/>
  <c r="E305" i="22"/>
  <c r="E110" i="26"/>
  <c r="F125" i="26"/>
  <c r="D373" i="22"/>
  <c r="F69" i="9"/>
  <c r="H364" i="22"/>
  <c r="D308" i="22"/>
  <c r="D134" i="26"/>
  <c r="E14" i="22"/>
  <c r="L361" i="22"/>
  <c r="F185" i="26"/>
  <c r="B71" i="26"/>
  <c r="H12" i="26"/>
  <c r="B151" i="22"/>
  <c r="F23" i="9"/>
  <c r="G48" i="26"/>
  <c r="E78" i="22"/>
  <c r="D95" i="26"/>
  <c r="E375" i="22"/>
  <c r="F35" i="26"/>
  <c r="G118" i="22"/>
  <c r="M354" i="22"/>
  <c r="E50" i="22"/>
  <c r="I49" i="26"/>
  <c r="B100" i="22"/>
  <c r="F157" i="26"/>
  <c r="D55" i="26"/>
  <c r="B69" i="22"/>
  <c r="E191" i="24"/>
  <c r="M207" i="22"/>
  <c r="B48" i="22"/>
  <c r="B127" i="26"/>
  <c r="G89" i="22"/>
  <c r="E83" i="24"/>
  <c r="D139" i="26"/>
  <c r="F80" i="26"/>
  <c r="B185" i="26"/>
  <c r="D111" i="26"/>
  <c r="F11" i="15"/>
  <c r="B163" i="26"/>
  <c r="E182" i="24"/>
  <c r="E136" i="22"/>
  <c r="L374" i="22"/>
  <c r="E143" i="26"/>
  <c r="C112" i="26"/>
  <c r="I54" i="26"/>
  <c r="F107" i="24"/>
  <c r="B66" i="26"/>
  <c r="D145" i="26"/>
  <c r="H83" i="26"/>
  <c r="F16" i="24"/>
  <c r="B385" i="22"/>
  <c r="B54" i="22"/>
  <c r="B76" i="26"/>
  <c r="B177" i="26"/>
  <c r="H134" i="26"/>
  <c r="G168" i="22"/>
  <c r="F149" i="26"/>
  <c r="G141" i="26"/>
  <c r="C159" i="26"/>
  <c r="E32" i="24"/>
  <c r="C110" i="26"/>
  <c r="B56" i="26"/>
  <c r="E47" i="22"/>
  <c r="H184" i="26"/>
  <c r="E78" i="24"/>
  <c r="G111" i="26"/>
  <c r="C128" i="26"/>
  <c r="H179" i="26"/>
  <c r="C176" i="26"/>
  <c r="I152" i="26"/>
  <c r="G91" i="22"/>
  <c r="C121" i="26"/>
  <c r="E103" i="22"/>
  <c r="C14" i="26"/>
  <c r="F189" i="26"/>
  <c r="J158" i="22"/>
  <c r="H166" i="26"/>
  <c r="H185" i="26"/>
  <c r="F9" i="9"/>
  <c r="D303" i="22"/>
  <c r="I135" i="26"/>
  <c r="F49" i="26"/>
  <c r="E112" i="26"/>
  <c r="I59" i="26"/>
  <c r="B131" i="22"/>
  <c r="E55" i="26"/>
  <c r="G160" i="22"/>
  <c r="E43" i="26"/>
  <c r="F108" i="24"/>
  <c r="G154" i="26"/>
  <c r="H363" i="22"/>
  <c r="H167" i="26"/>
  <c r="G105" i="22"/>
  <c r="B51" i="26"/>
  <c r="E82" i="22"/>
  <c r="E95" i="26"/>
  <c r="H144" i="26"/>
  <c r="E156" i="22"/>
  <c r="F181" i="24"/>
  <c r="L373" i="22"/>
  <c r="B17" i="26"/>
  <c r="H365" i="22"/>
  <c r="C32" i="26"/>
  <c r="F22" i="26"/>
  <c r="F102" i="26"/>
  <c r="C47" i="26"/>
  <c r="H111" i="26"/>
  <c r="B125" i="26"/>
  <c r="B142" i="26"/>
  <c r="C124" i="26"/>
  <c r="H152" i="26"/>
  <c r="M366" i="22"/>
  <c r="C134" i="26"/>
  <c r="G139" i="22"/>
  <c r="B369" i="22"/>
  <c r="D175" i="26"/>
  <c r="F201" i="24"/>
  <c r="B85" i="22"/>
  <c r="E37" i="22"/>
  <c r="K6" i="13"/>
  <c r="G102" i="22"/>
  <c r="L165" i="22"/>
  <c r="B154" i="22"/>
  <c r="E152" i="22"/>
  <c r="C54" i="26"/>
  <c r="H21" i="26"/>
  <c r="E132" i="22"/>
  <c r="M383" i="22"/>
  <c r="G15" i="26"/>
  <c r="F52" i="26"/>
  <c r="C31" i="26"/>
  <c r="E86" i="22"/>
  <c r="B77" i="22"/>
  <c r="B43" i="22"/>
  <c r="G147" i="26"/>
  <c r="K261" i="22"/>
  <c r="I157" i="26"/>
  <c r="E139" i="22"/>
  <c r="E45" i="22"/>
  <c r="E107" i="22"/>
  <c r="G120" i="26"/>
  <c r="C183" i="26"/>
  <c r="M346" i="22"/>
  <c r="B104" i="26"/>
  <c r="E16" i="24"/>
  <c r="F24" i="26"/>
  <c r="I189" i="26"/>
  <c r="H361" i="22"/>
  <c r="E156" i="26"/>
  <c r="E73" i="24"/>
  <c r="H129" i="26"/>
  <c r="E104" i="26"/>
  <c r="B142" i="22"/>
  <c r="B102" i="22"/>
  <c r="C145" i="26"/>
  <c r="E90" i="22"/>
  <c r="G19" i="25"/>
  <c r="G141" i="22"/>
  <c r="M381" i="22"/>
  <c r="B89" i="26"/>
  <c r="E8" i="24"/>
  <c r="E51" i="24"/>
  <c r="B55" i="26"/>
  <c r="I41" i="26"/>
  <c r="C51" i="26"/>
  <c r="E24" i="26"/>
  <c r="E159" i="22"/>
  <c r="E46" i="26"/>
  <c r="H169" i="26"/>
  <c r="F155" i="26"/>
  <c r="G24" i="26"/>
  <c r="H175" i="26"/>
  <c r="E66" i="26"/>
  <c r="E54" i="24"/>
  <c r="E98" i="26"/>
  <c r="D102" i="26"/>
  <c r="E98" i="22"/>
  <c r="B33" i="22"/>
  <c r="G169" i="26"/>
  <c r="B128" i="22"/>
  <c r="E138" i="26"/>
  <c r="I60" i="26"/>
  <c r="B166" i="26"/>
  <c r="E92" i="24"/>
  <c r="B161" i="22"/>
  <c r="D371" i="22"/>
  <c r="D110" i="26"/>
  <c r="H54" i="26"/>
  <c r="G20" i="25"/>
  <c r="L380" i="22"/>
  <c r="E378" i="22"/>
  <c r="G153" i="22"/>
  <c r="D131" i="26"/>
  <c r="E131" i="24"/>
  <c r="B148" i="22"/>
  <c r="K267" i="22"/>
  <c r="F100" i="26"/>
  <c r="G92" i="22"/>
  <c r="J377" i="22"/>
  <c r="C80" i="26"/>
  <c r="E367" i="22"/>
  <c r="G59" i="26"/>
  <c r="E4" i="22"/>
  <c r="D2" i="26"/>
  <c r="B117" i="26"/>
  <c r="B73" i="26"/>
  <c r="F169" i="26"/>
  <c r="B99" i="22"/>
  <c r="E136" i="26"/>
  <c r="E372" i="22"/>
  <c r="F170" i="26"/>
  <c r="M348" i="22"/>
  <c r="D154" i="26"/>
  <c r="B88" i="26"/>
  <c r="I182" i="26"/>
  <c r="F19" i="15"/>
  <c r="C78" i="26"/>
  <c r="D113" i="26"/>
  <c r="E2" i="24"/>
  <c r="H31" i="26"/>
  <c r="C150" i="26"/>
  <c r="B41" i="22"/>
  <c r="M362" i="22"/>
  <c r="H13" i="18"/>
  <c r="E309" i="22"/>
  <c r="B182" i="26"/>
  <c r="E304" i="22"/>
  <c r="H190" i="26"/>
  <c r="C179" i="26"/>
  <c r="E65" i="22"/>
  <c r="D382" i="22"/>
  <c r="M193" i="22"/>
  <c r="L164" i="22"/>
  <c r="F21" i="9"/>
  <c r="B113" i="26"/>
  <c r="E140" i="22"/>
  <c r="J361" i="22"/>
  <c r="J168" i="22"/>
  <c r="G60" i="26"/>
  <c r="G83" i="22"/>
  <c r="E30" i="22"/>
  <c r="F35" i="9"/>
  <c r="E45" i="26"/>
  <c r="F37" i="26"/>
  <c r="L366" i="22"/>
  <c r="F26" i="26"/>
  <c r="F128" i="26"/>
  <c r="L372" i="22"/>
  <c r="F6" i="26"/>
  <c r="H74" i="26"/>
  <c r="C81" i="26"/>
  <c r="I6" i="26"/>
  <c r="F177" i="26"/>
  <c r="B97" i="22"/>
  <c r="G114" i="22"/>
  <c r="F81" i="26"/>
  <c r="E41" i="26"/>
  <c r="C46" i="26"/>
  <c r="D306" i="22"/>
  <c r="D372" i="22"/>
  <c r="E79" i="22"/>
  <c r="C67" i="26"/>
  <c r="E118" i="22"/>
  <c r="E68" i="26"/>
  <c r="F20" i="25"/>
  <c r="H171" i="26"/>
  <c r="M369" i="22"/>
  <c r="I104" i="26"/>
  <c r="B24" i="22"/>
  <c r="H377" i="22"/>
  <c r="F182" i="26"/>
  <c r="E29" i="26"/>
  <c r="H138" i="26"/>
  <c r="F104" i="24"/>
  <c r="L167" i="22"/>
  <c r="G33" i="26"/>
  <c r="B69" i="26"/>
  <c r="J369" i="22"/>
  <c r="G140" i="22"/>
  <c r="E188" i="26"/>
  <c r="B165" i="22"/>
  <c r="B81" i="26"/>
  <c r="I161" i="26"/>
  <c r="E52" i="26"/>
  <c r="D94" i="26"/>
  <c r="B89" i="22"/>
  <c r="G80" i="22"/>
  <c r="D74" i="26"/>
  <c r="E138" i="24"/>
  <c r="F128" i="24"/>
  <c r="E105" i="22"/>
  <c r="E97" i="22"/>
  <c r="F14" i="15"/>
  <c r="G35" i="26"/>
  <c r="J375" i="22"/>
  <c r="D56" i="26"/>
  <c r="G55" i="26"/>
  <c r="E94" i="22"/>
  <c r="C79" i="26"/>
  <c r="D18" i="26"/>
  <c r="B48" i="26"/>
  <c r="D64" i="26"/>
  <c r="I101" i="26"/>
  <c r="B66" i="22"/>
  <c r="D52" i="26"/>
  <c r="D70" i="26"/>
  <c r="B34" i="22"/>
  <c r="E161" i="24"/>
  <c r="F117" i="24"/>
  <c r="H19" i="26"/>
  <c r="E74" i="26"/>
  <c r="D125" i="26"/>
  <c r="F26" i="9"/>
  <c r="E126" i="24"/>
  <c r="D57" i="26"/>
  <c r="F119" i="26"/>
  <c r="D114" i="26"/>
  <c r="F167" i="24"/>
  <c r="D135" i="26"/>
  <c r="D151" i="26"/>
  <c r="E15" i="22"/>
  <c r="E57" i="22"/>
  <c r="G87" i="26"/>
  <c r="M190" i="22"/>
  <c r="G127" i="22"/>
  <c r="E13" i="26"/>
  <c r="G97" i="22"/>
  <c r="D152" i="26"/>
  <c r="I118" i="26"/>
  <c r="G99" i="22"/>
  <c r="C141" i="26"/>
  <c r="M342" i="22"/>
  <c r="C106" i="26"/>
  <c r="H26" i="26"/>
  <c r="F173" i="26"/>
  <c r="B107" i="22"/>
  <c r="D365" i="22"/>
  <c r="K271" i="22"/>
  <c r="E45" i="24"/>
  <c r="D101" i="26"/>
  <c r="I106" i="26"/>
  <c r="L378" i="22"/>
  <c r="F55" i="26"/>
  <c r="G110" i="26"/>
  <c r="C84" i="26"/>
  <c r="C7" i="26"/>
  <c r="B176" i="26"/>
  <c r="F183" i="24"/>
  <c r="F10" i="26"/>
  <c r="B100" i="26"/>
  <c r="G87" i="22"/>
  <c r="G159" i="22"/>
  <c r="B7" i="22"/>
  <c r="J371" i="22"/>
  <c r="I42" i="26"/>
  <c r="G17" i="26"/>
  <c r="G167" i="22"/>
  <c r="G101" i="22"/>
  <c r="E369" i="22"/>
  <c r="E23" i="26"/>
  <c r="M385" i="22"/>
  <c r="E50" i="24"/>
  <c r="L385" i="22"/>
  <c r="B118" i="22"/>
  <c r="F144" i="26"/>
  <c r="D363" i="22"/>
  <c r="F29" i="9"/>
  <c r="M208" i="22"/>
  <c r="E66" i="22"/>
  <c r="K274" i="22"/>
  <c r="J373" i="22"/>
  <c r="G21" i="26"/>
  <c r="F116" i="26"/>
  <c r="F27" i="26"/>
  <c r="I29" i="26"/>
  <c r="L364" i="22"/>
  <c r="E7" i="24"/>
  <c r="F120" i="24"/>
  <c r="B162" i="22"/>
  <c r="F171" i="24"/>
  <c r="M382" i="22"/>
  <c r="H372" i="22"/>
  <c r="C163" i="26"/>
  <c r="M372" i="22"/>
  <c r="E16" i="22"/>
  <c r="G32" i="26"/>
  <c r="E104" i="22"/>
  <c r="B155" i="22"/>
  <c r="F15" i="15"/>
  <c r="E70" i="22"/>
  <c r="E84" i="24"/>
  <c r="I159" i="26"/>
  <c r="C181" i="26"/>
  <c r="C126" i="26"/>
  <c r="F121" i="26"/>
  <c r="G159" i="26"/>
  <c r="F180" i="26"/>
  <c r="B364" i="22"/>
  <c r="I93" i="26"/>
  <c r="E382" i="22"/>
  <c r="B110" i="26"/>
  <c r="H78" i="26"/>
  <c r="B61" i="22"/>
  <c r="B161" i="26"/>
  <c r="B137" i="26"/>
  <c r="E143" i="22"/>
  <c r="E32" i="26"/>
  <c r="G12" i="26"/>
  <c r="M352" i="22"/>
  <c r="H18" i="26"/>
  <c r="E77" i="22"/>
  <c r="B95" i="26"/>
  <c r="I82" i="26"/>
  <c r="G100" i="22"/>
  <c r="G142" i="22"/>
  <c r="D163" i="26"/>
  <c r="K4" i="13"/>
  <c r="H63" i="26"/>
  <c r="D32" i="26"/>
  <c r="B13" i="22"/>
  <c r="F172" i="26"/>
  <c r="E129" i="22"/>
  <c r="G131" i="22"/>
  <c r="B52" i="26"/>
  <c r="I179" i="26"/>
  <c r="B72" i="22"/>
  <c r="B55" i="22"/>
  <c r="B37" i="22"/>
  <c r="B95" i="22"/>
  <c r="G138" i="22"/>
  <c r="J378" i="22"/>
  <c r="C71" i="26"/>
  <c r="E124" i="22"/>
  <c r="F141" i="26"/>
  <c r="I138" i="26"/>
  <c r="I66" i="26"/>
  <c r="B56" i="22"/>
  <c r="H373" i="22"/>
  <c r="E179" i="26"/>
  <c r="E53" i="26"/>
  <c r="G152" i="22"/>
  <c r="E163" i="24"/>
  <c r="E22" i="22"/>
  <c r="E10" i="24"/>
  <c r="G174" i="26"/>
  <c r="I102" i="26"/>
  <c r="B30" i="26"/>
  <c r="J367" i="22"/>
  <c r="B17" i="22"/>
  <c r="H22" i="26"/>
  <c r="I70" i="26"/>
  <c r="G123" i="22"/>
  <c r="B117" i="22"/>
  <c r="M340" i="22"/>
  <c r="M364" i="22"/>
  <c r="D44" i="26"/>
  <c r="G92" i="26"/>
  <c r="F21" i="26"/>
  <c r="D47" i="26"/>
  <c r="C142" i="26"/>
  <c r="G146" i="22"/>
  <c r="D364" i="22"/>
  <c r="E142" i="22"/>
  <c r="L377" i="22"/>
  <c r="H376" i="22"/>
  <c r="G107" i="22"/>
  <c r="B18" i="22"/>
  <c r="H8" i="18"/>
  <c r="H98" i="26"/>
  <c r="J383" i="22"/>
  <c r="E166" i="24"/>
  <c r="E67" i="22"/>
  <c r="C91" i="26"/>
  <c r="J366" i="22"/>
  <c r="B371" i="22"/>
  <c r="E155" i="26"/>
  <c r="H177" i="26"/>
  <c r="H92" i="26"/>
  <c r="B82" i="22"/>
  <c r="H5" i="26"/>
  <c r="B112" i="22"/>
  <c r="C167" i="26"/>
  <c r="B84" i="22"/>
  <c r="F20" i="15"/>
  <c r="E134" i="24"/>
  <c r="G164" i="22"/>
  <c r="E59" i="26"/>
  <c r="E101" i="26"/>
  <c r="G56" i="26"/>
  <c r="B59" i="22"/>
  <c r="E77" i="26"/>
  <c r="G72" i="26"/>
  <c r="H72" i="26"/>
  <c r="F98" i="26"/>
  <c r="M332" i="22"/>
  <c r="E112" i="22"/>
  <c r="B67" i="22"/>
  <c r="G149" i="22"/>
  <c r="I148" i="26"/>
  <c r="I156" i="26"/>
  <c r="M336" i="22"/>
  <c r="J6" i="13"/>
  <c r="H10" i="26"/>
  <c r="D104" i="26"/>
  <c r="F51" i="24"/>
  <c r="F8" i="26"/>
  <c r="E81" i="26"/>
  <c r="H366" i="22"/>
  <c r="E2" i="26"/>
  <c r="G125" i="22"/>
  <c r="F25" i="26"/>
  <c r="E119" i="22"/>
  <c r="F59" i="9"/>
  <c r="H132" i="26"/>
  <c r="H385" i="22"/>
  <c r="F152" i="26"/>
  <c r="H371" i="22"/>
  <c r="C136" i="26"/>
  <c r="J376" i="22"/>
  <c r="B10" i="22"/>
  <c r="G151" i="22"/>
  <c r="E361" i="22"/>
  <c r="D30" i="26"/>
  <c r="E128" i="26"/>
  <c r="J372" i="22"/>
  <c r="G68" i="26"/>
  <c r="M331" i="22"/>
  <c r="B80" i="22"/>
  <c r="E121" i="22"/>
  <c r="E72" i="24"/>
  <c r="D38" i="26"/>
  <c r="B109" i="22"/>
  <c r="B380" i="22"/>
  <c r="J382" i="22"/>
  <c r="B6" i="22"/>
  <c r="H105" i="26"/>
  <c r="F91" i="24"/>
  <c r="E72" i="26"/>
  <c r="H137" i="26"/>
  <c r="G158" i="22"/>
  <c r="F179" i="26"/>
  <c r="B114" i="26"/>
  <c r="J363" i="22"/>
  <c r="B378" i="22"/>
  <c r="C103" i="26"/>
  <c r="M191" i="22"/>
  <c r="E157" i="22"/>
  <c r="E26" i="22"/>
  <c r="D5" i="26"/>
  <c r="I150" i="26"/>
  <c r="D166" i="26"/>
  <c r="F43" i="26"/>
  <c r="C52" i="26"/>
  <c r="E81" i="22"/>
  <c r="G95" i="26"/>
  <c r="E70" i="26"/>
  <c r="E374" i="22"/>
  <c r="B184" i="26"/>
  <c r="G31" i="26"/>
  <c r="G84" i="26"/>
  <c r="M209" i="22"/>
  <c r="B375" i="22"/>
  <c r="E376" i="22"/>
  <c r="D380" i="22"/>
  <c r="F96" i="26"/>
  <c r="M347" i="22"/>
  <c r="E167" i="26"/>
  <c r="F172" i="24"/>
  <c r="F28" i="26"/>
  <c r="E27" i="26"/>
  <c r="F67" i="26"/>
  <c r="G72" i="22"/>
  <c r="I154" i="26"/>
  <c r="E6" i="22"/>
  <c r="H186" i="26"/>
  <c r="H61" i="26"/>
  <c r="B32" i="26"/>
  <c r="F66" i="26"/>
  <c r="J163" i="22"/>
  <c r="G90" i="22"/>
  <c r="E377" i="22"/>
  <c r="G106" i="22"/>
  <c r="M202" i="22"/>
  <c r="I103" i="26"/>
  <c r="G80" i="26"/>
  <c r="B167" i="22"/>
  <c r="G120" i="22"/>
  <c r="E119" i="26"/>
  <c r="B373" i="22"/>
  <c r="G150" i="22"/>
  <c r="H80" i="26"/>
  <c r="M343" i="22"/>
  <c r="G144" i="26"/>
  <c r="B98" i="22"/>
  <c r="C23" i="26"/>
  <c r="D362" i="22"/>
  <c r="D385" i="22"/>
  <c r="F138" i="24"/>
  <c r="E71" i="22"/>
  <c r="E178" i="24"/>
  <c r="D51" i="26"/>
  <c r="H382" i="22"/>
  <c r="H103" i="26"/>
  <c r="I97" i="26"/>
  <c r="F136" i="26"/>
  <c r="I53" i="26"/>
  <c r="F159" i="26"/>
  <c r="I71" i="26"/>
  <c r="H126" i="26"/>
  <c r="F2" i="26"/>
  <c r="I116" i="26"/>
  <c r="C161" i="26"/>
  <c r="E87" i="22"/>
  <c r="D384" i="22"/>
  <c r="F125" i="24"/>
  <c r="B25" i="22"/>
  <c r="B28" i="22"/>
  <c r="B125" i="22"/>
  <c r="B87" i="26"/>
  <c r="E148" i="22"/>
  <c r="I149" i="26"/>
  <c r="G45" i="26"/>
  <c r="H182" i="26"/>
  <c r="B374" i="22"/>
  <c r="E149" i="24"/>
  <c r="E161" i="22"/>
  <c r="E364" i="22"/>
  <c r="F161" i="24"/>
  <c r="B370" i="22"/>
  <c r="D377" i="22"/>
  <c r="B19" i="26"/>
  <c r="D75" i="26"/>
  <c r="E20" i="26"/>
  <c r="B366" i="22"/>
  <c r="D383" i="22"/>
  <c r="H37" i="26"/>
  <c r="H130" i="26"/>
  <c r="F163" i="26"/>
  <c r="G149" i="24" l="1"/>
  <c r="G178" i="24"/>
  <c r="G72" i="24"/>
  <c r="L6" i="13"/>
  <c r="G134" i="24"/>
  <c r="G166" i="24"/>
  <c r="G10" i="24"/>
  <c r="G163" i="24"/>
  <c r="G84" i="24"/>
  <c r="G7" i="24"/>
  <c r="G50" i="24"/>
  <c r="G45" i="24"/>
  <c r="G126" i="24"/>
  <c r="G161" i="24"/>
  <c r="G138" i="24"/>
  <c r="G2" i="24"/>
  <c r="G131" i="24"/>
  <c r="G92" i="24"/>
  <c r="G54" i="24"/>
  <c r="G51" i="24"/>
  <c r="G8" i="24"/>
  <c r="G73" i="24"/>
  <c r="G16" i="24"/>
  <c r="G78" i="24"/>
  <c r="G32" i="24"/>
  <c r="G182" i="24"/>
  <c r="G83" i="24"/>
  <c r="G191" i="24"/>
  <c r="G198" i="24"/>
  <c r="G170" i="24"/>
  <c r="G70" i="24"/>
  <c r="L7" i="13"/>
  <c r="G195" i="24"/>
  <c r="G145" i="24"/>
  <c r="G107" i="24"/>
  <c r="G12" i="24"/>
  <c r="G6" i="24"/>
  <c r="G56" i="24"/>
  <c r="G62" i="24"/>
  <c r="G127" i="24"/>
  <c r="G31" i="24"/>
  <c r="L5" i="13"/>
  <c r="G187" i="24"/>
  <c r="G176" i="24"/>
  <c r="G24" i="24"/>
  <c r="G67" i="24"/>
  <c r="G99" i="24"/>
  <c r="G65" i="24"/>
  <c r="G28" i="24"/>
  <c r="G94" i="24"/>
  <c r="G30" i="24"/>
  <c r="G136" i="24"/>
  <c r="G114" i="24"/>
  <c r="G193" i="24"/>
  <c r="G109" i="24"/>
  <c r="G74" i="24"/>
  <c r="G102" i="24"/>
  <c r="G119" i="24"/>
  <c r="G97" i="24"/>
  <c r="G167" i="24"/>
  <c r="G49" i="24"/>
  <c r="G71" i="24"/>
  <c r="G147" i="24"/>
  <c r="G160" i="24"/>
  <c r="G118" i="24"/>
  <c r="G47" i="24"/>
  <c r="G27" i="24"/>
  <c r="G181" i="24"/>
  <c r="G175" i="24"/>
  <c r="G37" i="24"/>
  <c r="G3" i="24"/>
  <c r="G188" i="24"/>
  <c r="G22" i="24"/>
  <c r="G68" i="24"/>
  <c r="G190" i="24"/>
  <c r="G199" i="24"/>
  <c r="G153" i="24"/>
  <c r="G43" i="24"/>
  <c r="G59" i="24"/>
  <c r="G173" i="24"/>
  <c r="G76" i="24"/>
  <c r="G184" i="24"/>
  <c r="G133" i="24"/>
  <c r="G152" i="24"/>
  <c r="G132" i="24"/>
  <c r="G171" i="24"/>
  <c r="G29" i="24"/>
  <c r="G177" i="24"/>
  <c r="G148" i="24"/>
  <c r="G151" i="24"/>
  <c r="G189" i="24"/>
  <c r="G36" i="24"/>
  <c r="G197" i="24"/>
  <c r="G35" i="24"/>
  <c r="G179" i="24"/>
  <c r="G146" i="24"/>
  <c r="G86" i="24"/>
  <c r="G75" i="24"/>
  <c r="G156" i="24"/>
  <c r="G116" i="24"/>
  <c r="G137" i="24"/>
  <c r="G186" i="24"/>
  <c r="G34" i="24"/>
  <c r="G162" i="24"/>
  <c r="G25" i="24"/>
  <c r="G79" i="24"/>
  <c r="G105" i="24"/>
  <c r="G46" i="24"/>
  <c r="G23" i="24"/>
  <c r="G60" i="24"/>
  <c r="L4" i="13"/>
  <c r="G61" i="24"/>
  <c r="G174" i="24"/>
  <c r="G93" i="24"/>
  <c r="G201" i="24"/>
  <c r="G200" i="24"/>
  <c r="G5" i="24"/>
  <c r="G122" i="24"/>
  <c r="G87" i="24"/>
  <c r="G66" i="24"/>
  <c r="G57" i="24"/>
  <c r="G39" i="24"/>
  <c r="G129" i="24"/>
  <c r="G113" i="24"/>
  <c r="G64" i="24"/>
  <c r="G192" i="24"/>
  <c r="G14" i="24"/>
  <c r="G183" i="24"/>
  <c r="G91" i="24"/>
  <c r="G4" i="24"/>
  <c r="G11" i="24"/>
  <c r="G124" i="24"/>
  <c r="G17" i="24"/>
  <c r="G42" i="24"/>
  <c r="G26" i="24"/>
  <c r="G130" i="24"/>
  <c r="G140" i="24"/>
  <c r="G18" i="24"/>
  <c r="G96" i="24"/>
  <c r="G44" i="24"/>
  <c r="G165" i="24"/>
  <c r="G154" i="24"/>
  <c r="G104" i="24"/>
  <c r="G106" i="24"/>
  <c r="G58" i="24"/>
  <c r="G41" i="24"/>
  <c r="G103" i="24"/>
  <c r="G142" i="24"/>
  <c r="G155" i="24"/>
  <c r="G180" i="24"/>
  <c r="G15" i="24"/>
  <c r="G139" i="24"/>
  <c r="G101" i="24"/>
  <c r="G128" i="24"/>
  <c r="G98" i="24"/>
  <c r="G85" i="24"/>
  <c r="G150" i="24"/>
  <c r="G19" i="24"/>
  <c r="G125" i="24"/>
  <c r="G82" i="24"/>
  <c r="G9" i="24"/>
  <c r="G144" i="24"/>
  <c r="G159" i="24"/>
  <c r="G52" i="24"/>
  <c r="G88" i="24"/>
  <c r="G143" i="24"/>
  <c r="G48" i="24"/>
  <c r="G95" i="24"/>
  <c r="G111" i="24"/>
  <c r="G21" i="24"/>
  <c r="G117" i="24"/>
  <c r="G100" i="24"/>
  <c r="G89" i="24"/>
  <c r="G33" i="24"/>
  <c r="G38" i="24"/>
  <c r="G123" i="24"/>
  <c r="G169" i="24"/>
  <c r="G63" i="24"/>
  <c r="G112" i="24"/>
  <c r="G40" i="24"/>
  <c r="G110" i="24"/>
  <c r="G172" i="24"/>
  <c r="G157" i="24"/>
  <c r="G53" i="24"/>
  <c r="G115" i="24"/>
  <c r="G158" i="24"/>
  <c r="G20" i="24"/>
  <c r="G135" i="24"/>
  <c r="G185" i="24"/>
  <c r="G55" i="24"/>
  <c r="G80" i="24"/>
  <c r="G69" i="24"/>
  <c r="G108" i="24"/>
  <c r="G81" i="24"/>
  <c r="G194" i="24"/>
  <c r="G196" i="24"/>
  <c r="G90" i="24"/>
  <c r="G120" i="24"/>
  <c r="G77" i="24"/>
  <c r="G13" i="24"/>
  <c r="G141" i="24"/>
  <c r="G164" i="24"/>
  <c r="G121" i="24"/>
  <c r="G168" i="24"/>
</calcChain>
</file>

<file path=xl/sharedStrings.xml><?xml version="1.0" encoding="utf-8"?>
<sst xmlns="http://schemas.openxmlformats.org/spreadsheetml/2006/main" count="11474" uniqueCount="3668">
  <si>
    <t>初始代码</t>
    <phoneticPr fontId="3" type="noConversion"/>
  </si>
  <si>
    <t>证券代码</t>
  </si>
  <si>
    <t>证券简称</t>
  </si>
  <si>
    <t>跟踪指数代码</t>
  </si>
  <si>
    <t>基金规模(合计)
[交易日期] 2021-09-30
[单位] 亿元</t>
  </si>
  <si>
    <t>区间净值超越基准收益频率(百分比)
[起始交易日期] 截止日1年前
[截止交易日期] 2021-09-30
[计算周期] 月
[单位] %</t>
  </si>
  <si>
    <t>区间净值超越基准收益率
[起始交易日期] 截止日1年前
[截止交易日期] 2021-09-30
[单位] %</t>
  </si>
  <si>
    <t>区间净值超越基准收益率
[起始交易日期] 截止日2年前
[截止交易日期] 2021-09-30
[单位] %</t>
  </si>
  <si>
    <t>月度超额胜率（近1年）</t>
    <phoneticPr fontId="3" type="noConversion"/>
  </si>
  <si>
    <t>月度超额胜率（近2年）</t>
    <phoneticPr fontId="3" type="noConversion"/>
  </si>
  <si>
    <t>排名分位数（2020）</t>
    <phoneticPr fontId="3" type="noConversion"/>
  </si>
  <si>
    <t>排名分位数（2019）</t>
    <phoneticPr fontId="3" type="noConversion"/>
  </si>
  <si>
    <t>排名分位数（2018）</t>
    <phoneticPr fontId="3" type="noConversion"/>
  </si>
  <si>
    <t>000176.OF</t>
  </si>
  <si>
    <t>110003.OF</t>
  </si>
  <si>
    <t>易方达上证50增强A</t>
  </si>
  <si>
    <t>000016.SH</t>
  </si>
  <si>
    <t>000478.OF</t>
  </si>
  <si>
    <t>000312.OF</t>
  </si>
  <si>
    <t>华安沪深300量化增强A</t>
  </si>
  <si>
    <t>000300.SH</t>
  </si>
  <si>
    <t>001879.OF</t>
  </si>
  <si>
    <t>002670.OF</t>
  </si>
  <si>
    <t>万家沪深300指数增强A</t>
  </si>
  <si>
    <t>002510.OF</t>
  </si>
  <si>
    <t>002906.OF</t>
  </si>
  <si>
    <t>006020.OF</t>
  </si>
  <si>
    <t>广发沪深300指数增强A</t>
  </si>
  <si>
    <t>166802.OF</t>
  </si>
  <si>
    <t>浙商沪深300指数增强</t>
  </si>
  <si>
    <t>009981.OF</t>
  </si>
  <si>
    <t>673100.OF</t>
  </si>
  <si>
    <t>西部利得沪深300指数增强A</t>
  </si>
  <si>
    <t>010673.OF</t>
  </si>
  <si>
    <t>161039.OF</t>
  </si>
  <si>
    <t>富国中证1000指数增强A</t>
  </si>
  <si>
    <t>000852.SH</t>
  </si>
  <si>
    <t>000903.SH</t>
  </si>
  <si>
    <t>013639.OF</t>
  </si>
  <si>
    <t>002076.OF</t>
  </si>
  <si>
    <t>浙商中证500A</t>
  </si>
  <si>
    <t>000905.SH</t>
  </si>
  <si>
    <t>申万菱信中证500指数增强A</t>
  </si>
  <si>
    <t>161017.OF</t>
  </si>
  <si>
    <t>003986.OF</t>
  </si>
  <si>
    <t>申万菱信中证500优选增强A</t>
  </si>
  <si>
    <t>161613.OF</t>
  </si>
  <si>
    <t>006593.OF</t>
  </si>
  <si>
    <t>博道中证500指数增强A</t>
  </si>
  <si>
    <t>000906.SH</t>
  </si>
  <si>
    <t>502000.OF</t>
  </si>
  <si>
    <t>长城创业板指数增强A</t>
  </si>
  <si>
    <t>399006.SZ</t>
  </si>
  <si>
    <t>基金规模(合计)
[交易日期] 最新
[单位] 亿元↓</t>
  </si>
  <si>
    <t>518880.OF</t>
  </si>
  <si>
    <t>华安黄金ETF</t>
  </si>
  <si>
    <t>159937.OF</t>
  </si>
  <si>
    <t>博时黄金ETF</t>
  </si>
  <si>
    <t>159934.OF</t>
  </si>
  <si>
    <t>易方达黄金ETF</t>
  </si>
  <si>
    <t>161226.OF</t>
  </si>
  <si>
    <t>国投瑞银白银期货</t>
  </si>
  <si>
    <t>159980.OF</t>
  </si>
  <si>
    <t>大成有色金属期货ETF</t>
  </si>
  <si>
    <t>159985.OF</t>
  </si>
  <si>
    <t>华夏饲料豆粕期货ETF</t>
  </si>
  <si>
    <t>159981.OF</t>
  </si>
  <si>
    <t>建信易盛郑商所能源化工期货ETF</t>
  </si>
  <si>
    <t>数据来源：Wind</t>
  </si>
  <si>
    <t>区间盈利百分比
[起始交易日期] 截止日1年前
[截止交易日期] 2021-09-30
[计算周期] 月
[单位] %</t>
  </si>
  <si>
    <t>同类基金区间收益排名(百分比)
[起始交易日期] 截止日1年前
[截止交易日期] 2021-09-30
[基金分类] 投资类型(二级分类)
[单位] %</t>
  </si>
  <si>
    <t>同类基金区间收益排名
[起始交易日期] 截止日1年前
[截止交易日期] 2021-09-30
[基金分类] 投资类型(二级分类)</t>
  </si>
  <si>
    <t>最大回撤
[起始交易日期] 截止日1年前
[截止交易日期] 2021-09-30
[单位] %</t>
  </si>
  <si>
    <t>000585.OF</t>
  </si>
  <si>
    <t>2/37</t>
  </si>
  <si>
    <t>000414.OF</t>
  </si>
  <si>
    <t>3/37</t>
  </si>
  <si>
    <t>008895.OF</t>
  </si>
  <si>
    <t>7/37</t>
  </si>
  <si>
    <t>005280.OF</t>
  </si>
  <si>
    <t>000667.OF</t>
  </si>
  <si>
    <t>12/37</t>
  </si>
  <si>
    <t>1、规模300亿以上
2、近3个月收益率处于前三分之一
3、静态收益率和近7日年化收益率不超过20BP
4、如果超过以上标准则采用规模和收益打分取前30。
5、其他条件，处于开放期，最低持有期安排满足投资需要。</t>
    <phoneticPr fontId="3" type="noConversion"/>
  </si>
  <si>
    <t>截止日期</t>
    <phoneticPr fontId="2" type="noConversion"/>
  </si>
  <si>
    <t>证券代码</t>
    <phoneticPr fontId="2" type="noConversion"/>
  </si>
  <si>
    <t>基金规模(合计)
[交易日期] 最新
[单位] 亿元</t>
  </si>
  <si>
    <t>同类基金区间收益排名(百分比)
[起始交易日期] 截止日3月前
[截止交易日期] 最新
[基金分类] 投资类型(二级分类)
[单位] %</t>
    <phoneticPr fontId="2" type="noConversion"/>
  </si>
  <si>
    <t>申购赎回状态
[交易日期] 最新</t>
  </si>
  <si>
    <t>单日大额申购限额
[交易日期] 最新收盘日
[单位] 亿元</t>
  </si>
  <si>
    <t>7日年化收益率
[交易日期] 最新收盘日
[单位] %</t>
  </si>
  <si>
    <t>近3月回报排名
[交易日期] 最新
[基金分类] 投资类型(二级分类)</t>
  </si>
  <si>
    <t>近7日年化收益</t>
  </si>
  <si>
    <t>货基静态收益率</t>
  </si>
  <si>
    <t>静态收益率之差</t>
  </si>
  <si>
    <t>综合排名</t>
  </si>
  <si>
    <t>002753.OF</t>
  </si>
  <si>
    <t>建信嘉薪宝B</t>
  </si>
  <si>
    <t>暂停大额申购|开放赎回</t>
  </si>
  <si>
    <t>17/693</t>
  </si>
  <si>
    <t>010727.OF</t>
  </si>
  <si>
    <t>建信现金增利货币B</t>
  </si>
  <si>
    <t>8/693</t>
  </si>
  <si>
    <t>004137.OF</t>
  </si>
  <si>
    <t>博时合惠B</t>
  </si>
  <si>
    <t>9/693</t>
  </si>
  <si>
    <t>003164.OF</t>
  </si>
  <si>
    <t>建信现金添利B</t>
  </si>
  <si>
    <t>42/693</t>
  </si>
  <si>
    <t>008733.OF</t>
  </si>
  <si>
    <t>易方达易理财B</t>
  </si>
  <si>
    <t>开放申购|开放赎回</t>
  </si>
  <si>
    <t/>
  </si>
  <si>
    <t>135/693</t>
  </si>
  <si>
    <t>009824.OF</t>
  </si>
  <si>
    <t>鹏华添利宝B</t>
  </si>
  <si>
    <t>54/693</t>
  </si>
  <si>
    <t>003535.OF</t>
  </si>
  <si>
    <t>浦银安盛日日丰B</t>
  </si>
  <si>
    <t>61/693</t>
  </si>
  <si>
    <t>001821.OF</t>
  </si>
  <si>
    <t>兴全天添益B</t>
  </si>
  <si>
    <t>36/693</t>
  </si>
  <si>
    <t>003474.OF</t>
  </si>
  <si>
    <t>南方天天利B</t>
  </si>
  <si>
    <t>34/693</t>
  </si>
  <si>
    <t>003483.OF</t>
  </si>
  <si>
    <t>交银天鑫宝E</t>
  </si>
  <si>
    <t>11/693</t>
  </si>
  <si>
    <t>003281.OF</t>
  </si>
  <si>
    <t>广发活期宝B</t>
  </si>
  <si>
    <t>37/693</t>
  </si>
  <si>
    <t>004417.OF</t>
  </si>
  <si>
    <t>兴全货币B</t>
  </si>
  <si>
    <t>19/693</t>
  </si>
  <si>
    <t>004776.OF</t>
  </si>
  <si>
    <t>鹏华金元宝</t>
  </si>
  <si>
    <t>68/693</t>
  </si>
  <si>
    <t>005253.OF</t>
  </si>
  <si>
    <t>国泰货币B</t>
  </si>
  <si>
    <t>13/693</t>
  </si>
  <si>
    <t>001930.OF</t>
  </si>
  <si>
    <t>华夏收益宝B</t>
  </si>
  <si>
    <t>45/693</t>
  </si>
  <si>
    <t>004201.OF</t>
  </si>
  <si>
    <t>华夏财富宝B</t>
  </si>
  <si>
    <t>147/693</t>
  </si>
  <si>
    <t>003679.OF</t>
  </si>
  <si>
    <t>中融现金增利C</t>
  </si>
  <si>
    <t>6/693</t>
  </si>
  <si>
    <t>011413.OF</t>
  </si>
  <si>
    <t>富国安益B</t>
  </si>
  <si>
    <t>50/693</t>
  </si>
  <si>
    <t>000381.OF</t>
  </si>
  <si>
    <t>景顺长城景益货币B</t>
  </si>
  <si>
    <t>152/693</t>
  </si>
  <si>
    <t>002183.OF</t>
  </si>
  <si>
    <t>广发天天红B</t>
  </si>
  <si>
    <t>39/693</t>
  </si>
  <si>
    <t>009588.OF</t>
  </si>
  <si>
    <t>汇添富现金宝B</t>
  </si>
  <si>
    <t>229/693</t>
  </si>
  <si>
    <t>004938.OF</t>
  </si>
  <si>
    <t>中欧滚钱宝B</t>
  </si>
  <si>
    <t>155/693</t>
  </si>
  <si>
    <t>202308.OF</t>
  </si>
  <si>
    <t>南方收益宝B</t>
  </si>
  <si>
    <t>95/693</t>
  </si>
  <si>
    <t>004217.OF</t>
  </si>
  <si>
    <t>兴业安润B</t>
  </si>
  <si>
    <t>26/693</t>
  </si>
  <si>
    <t>000905.OF</t>
  </si>
  <si>
    <t>鹏华安盈宝</t>
  </si>
  <si>
    <t>49/693</t>
  </si>
  <si>
    <t>004771.OF</t>
  </si>
  <si>
    <t>海富通添益货币B</t>
  </si>
  <si>
    <t>118/693</t>
  </si>
  <si>
    <t>260202.OF</t>
  </si>
  <si>
    <t>景顺长城货币B</t>
  </si>
  <si>
    <t>144/693</t>
  </si>
  <si>
    <t>000506.OF</t>
  </si>
  <si>
    <t>国寿安保货币B</t>
  </si>
  <si>
    <t>98/693</t>
  </si>
  <si>
    <t>001529.OF</t>
  </si>
  <si>
    <t>天弘云商宝</t>
  </si>
  <si>
    <t>89/693</t>
  </si>
  <si>
    <t>010208.OF</t>
  </si>
  <si>
    <t>平安日增利B</t>
  </si>
  <si>
    <t>168/693</t>
  </si>
  <si>
    <t>1、规模&gt;20
2、近2年最大回撤不超过1%
3、近2年收益率排名处于前1/2
4、前5大重仓集中度不超过30%（利率债除外）</t>
    <phoneticPr fontId="8" type="noConversion"/>
  </si>
  <si>
    <t>YTD</t>
    <phoneticPr fontId="3" type="noConversion"/>
  </si>
  <si>
    <t>近三年收益率</t>
    <phoneticPr fontId="3" type="noConversion"/>
  </si>
  <si>
    <t>近三年收益率排名（百分比）</t>
    <phoneticPr fontId="3" type="noConversion"/>
  </si>
  <si>
    <t>近两年收益率</t>
    <phoneticPr fontId="3" type="noConversion"/>
  </si>
  <si>
    <t>近两年收益率排名（百分比）</t>
    <phoneticPr fontId="3" type="noConversion"/>
  </si>
  <si>
    <t>近两年最大回撤</t>
    <phoneticPr fontId="3" type="noConversion"/>
  </si>
  <si>
    <t>债券集中度</t>
    <phoneticPr fontId="3" type="noConversion"/>
  </si>
  <si>
    <t>第一大重仓占比</t>
    <phoneticPr fontId="3" type="noConversion"/>
  </si>
  <si>
    <t>000084.OF</t>
  </si>
  <si>
    <t>博时安盈A</t>
  </si>
  <si>
    <t>145/369</t>
  </si>
  <si>
    <t>83/219</t>
  </si>
  <si>
    <t>000783.OF,000783!1.OF</t>
  </si>
  <si>
    <t>000783.OF</t>
  </si>
  <si>
    <t>博时季季享三个月A</t>
  </si>
  <si>
    <t>166/369</t>
  </si>
  <si>
    <t>18/219</t>
  </si>
  <si>
    <t>002920.OF</t>
  </si>
  <si>
    <t>中欧短债A</t>
  </si>
  <si>
    <t>177/369</t>
  </si>
  <si>
    <t>97/219</t>
  </si>
  <si>
    <t>004672.OF</t>
  </si>
  <si>
    <t>华夏短债A</t>
  </si>
  <si>
    <t>80/369</t>
  </si>
  <si>
    <t>85/219</t>
  </si>
  <si>
    <t>005754.OF</t>
  </si>
  <si>
    <t>平安短债A</t>
  </si>
  <si>
    <t>116/369</t>
  </si>
  <si>
    <t>99/219</t>
  </si>
  <si>
    <t>006360.OF</t>
  </si>
  <si>
    <t>财通资管鸿益中短债A</t>
  </si>
  <si>
    <t>175/369</t>
  </si>
  <si>
    <t>61/219</t>
  </si>
  <si>
    <t>006646.OF</t>
  </si>
  <si>
    <t>汇添富短债A</t>
  </si>
  <si>
    <t>189/369</t>
  </si>
  <si>
    <t>82/219</t>
  </si>
  <si>
    <t>006773.OF</t>
  </si>
  <si>
    <t>国寿安保尊荣中短债A</t>
  </si>
  <si>
    <t>98/369</t>
  </si>
  <si>
    <t>57/219</t>
  </si>
  <si>
    <t>006793.OF</t>
  </si>
  <si>
    <t>交银稳鑫短债A</t>
  </si>
  <si>
    <t>119/369</t>
  </si>
  <si>
    <t>77/219</t>
  </si>
  <si>
    <t>006799.OF</t>
  </si>
  <si>
    <t>财通资管鸿运中短债A</t>
  </si>
  <si>
    <t>134/369</t>
  </si>
  <si>
    <t>11/219</t>
  </si>
  <si>
    <t>006852.OF</t>
  </si>
  <si>
    <t>永赢迅利中高等级短债A</t>
  </si>
  <si>
    <t>156/369</t>
  </si>
  <si>
    <t>75/219</t>
  </si>
  <si>
    <t>006965.OF</t>
  </si>
  <si>
    <t>财通安瑞短债A</t>
  </si>
  <si>
    <t>51/369</t>
  </si>
  <si>
    <t>22/219</t>
  </si>
  <si>
    <t>007149.OF</t>
  </si>
  <si>
    <t>南方初元中短债A</t>
  </si>
  <si>
    <t>91/369</t>
  </si>
  <si>
    <t>69/219</t>
  </si>
  <si>
    <t>007456.OF</t>
  </si>
  <si>
    <t>汇添富90天短债A</t>
  </si>
  <si>
    <t>218/369</t>
  </si>
  <si>
    <t>59/219</t>
  </si>
  <si>
    <t>007823.OF</t>
  </si>
  <si>
    <t>天弘弘择短债A</t>
  </si>
  <si>
    <t>173/369</t>
  </si>
  <si>
    <t>28/219</t>
  </si>
  <si>
    <t>040045.OF</t>
  </si>
  <si>
    <t>华安添鑫中短债A</t>
  </si>
  <si>
    <t>268/369</t>
  </si>
  <si>
    <t>79/219</t>
  </si>
  <si>
    <t>1、规模大于2亿
2、近2年收益率排名处于前1/2
3、可转债占比净值比例超过70%，占债券资产市值超过90%
4、同等条件下，按照收益和规模加权取前15</t>
    <phoneticPr fontId="3" type="noConversion"/>
  </si>
  <si>
    <t>可转债占基金净资产比</t>
    <phoneticPr fontId="3" type="noConversion"/>
  </si>
  <si>
    <t>可转债占债券市值比</t>
    <phoneticPr fontId="3" type="noConversion"/>
  </si>
  <si>
    <t>近2年收益排名</t>
    <phoneticPr fontId="3" type="noConversion"/>
  </si>
  <si>
    <t>近2年收益排名百分比</t>
    <phoneticPr fontId="3" type="noConversion"/>
  </si>
  <si>
    <t>000297.OF</t>
  </si>
  <si>
    <t>006102.OF</t>
  </si>
  <si>
    <t>100051.OF</t>
  </si>
  <si>
    <t>005461.OF</t>
  </si>
  <si>
    <t>050019.OF</t>
  </si>
  <si>
    <t>470058.OF</t>
  </si>
  <si>
    <t>001045.OF</t>
  </si>
  <si>
    <t>006030.OF</t>
  </si>
  <si>
    <t>005273.OF</t>
  </si>
  <si>
    <t>006482.OF</t>
  </si>
  <si>
    <t>240018.OF</t>
  </si>
  <si>
    <t>519977.OF</t>
  </si>
  <si>
    <t>163816.OF</t>
  </si>
  <si>
    <t>004993.OF</t>
  </si>
  <si>
    <t>310518.OF</t>
  </si>
  <si>
    <t>混合债券型二级基金</t>
  </si>
  <si>
    <t>2019-03-14</t>
  </si>
  <si>
    <t>泰康裕泰A</t>
  </si>
  <si>
    <t>006207.OF</t>
  </si>
  <si>
    <t>2016-11-23</t>
  </si>
  <si>
    <t>中欧双利A</t>
  </si>
  <si>
    <t>002961.OF</t>
  </si>
  <si>
    <t>2016-09-22</t>
  </si>
  <si>
    <t>金元顺安沣楹</t>
  </si>
  <si>
    <t>003135.OF</t>
  </si>
  <si>
    <t>2016-06-13</t>
  </si>
  <si>
    <t>东方红汇利A</t>
  </si>
  <si>
    <t>002651.OF</t>
  </si>
  <si>
    <t>2016-05-26</t>
  </si>
  <si>
    <t>东方红汇阳A</t>
  </si>
  <si>
    <t>002701.OF</t>
  </si>
  <si>
    <t>2016-02-04</t>
  </si>
  <si>
    <t>国富恒瑞A</t>
  </si>
  <si>
    <t>002361.OF</t>
  </si>
  <si>
    <t>2015-01-16</t>
  </si>
  <si>
    <t>新华增盈回报</t>
  </si>
  <si>
    <t>000973.OF</t>
  </si>
  <si>
    <t>2013-11-13</t>
  </si>
  <si>
    <t>景顺长城景颐双利A</t>
  </si>
  <si>
    <t>000385.OF</t>
  </si>
  <si>
    <t>2013-06-05</t>
  </si>
  <si>
    <t>广发聚鑫A</t>
  </si>
  <si>
    <t>000118.OF</t>
  </si>
  <si>
    <t>2012-08-20</t>
  </si>
  <si>
    <t>招商安盈A</t>
  </si>
  <si>
    <t>217024.OF</t>
  </si>
  <si>
    <t>2011-04-25</t>
  </si>
  <si>
    <t>鹏华丰盛稳固收益</t>
  </si>
  <si>
    <t>206008.OF</t>
  </si>
  <si>
    <t>2010-11-24</t>
  </si>
  <si>
    <t>中银稳健双利A</t>
  </si>
  <si>
    <t>163811.OF</t>
  </si>
  <si>
    <t>2010-09-08</t>
  </si>
  <si>
    <t>国投瑞银优化增强AB</t>
  </si>
  <si>
    <t>121012.OF</t>
  </si>
  <si>
    <t>2010-05-31</t>
  </si>
  <si>
    <t>鹏华信用增利A</t>
  </si>
  <si>
    <t>206003.OF</t>
  </si>
  <si>
    <t>2016-07-15</t>
  </si>
  <si>
    <t>泓德裕康A</t>
  </si>
  <si>
    <t>002738.OF</t>
  </si>
  <si>
    <t>2015-11-02</t>
  </si>
  <si>
    <t>东方红收益增强A</t>
  </si>
  <si>
    <t>001862.OF</t>
  </si>
  <si>
    <t>2014-01-28</t>
  </si>
  <si>
    <t>汇添富双利A</t>
  </si>
  <si>
    <t>470018.OF</t>
  </si>
  <si>
    <t>2013-09-18</t>
  </si>
  <si>
    <t>鹏华双债保利</t>
  </si>
  <si>
    <t>000338.OF</t>
  </si>
  <si>
    <t>2013-03-29</t>
  </si>
  <si>
    <t>工银瑞信产业债A</t>
  </si>
  <si>
    <t>000045.OF</t>
  </si>
  <si>
    <t>2010-12-03</t>
  </si>
  <si>
    <t>银华信用双利A</t>
  </si>
  <si>
    <t>180025.OF</t>
  </si>
  <si>
    <t>2008-04-18</t>
  </si>
  <si>
    <t>天弘永利债券A</t>
  </si>
  <si>
    <t>420002.OF</t>
  </si>
  <si>
    <t>2002-09-20</t>
  </si>
  <si>
    <t>南方宝元债券A</t>
  </si>
  <si>
    <t>202101.OF</t>
  </si>
  <si>
    <t>2016-11-01</t>
  </si>
  <si>
    <t>广发集丰A</t>
  </si>
  <si>
    <t>002711.OF</t>
  </si>
  <si>
    <t>2016-04-01</t>
  </si>
  <si>
    <t>银华远景</t>
  </si>
  <si>
    <t>002501.OF</t>
  </si>
  <si>
    <t>2009-07-21</t>
  </si>
  <si>
    <t>民生加银增强收益A</t>
  </si>
  <si>
    <t>690002.OF</t>
  </si>
  <si>
    <t>2016-01-22</t>
  </si>
  <si>
    <t>易方达裕祥回报</t>
  </si>
  <si>
    <t>002351.OF</t>
  </si>
  <si>
    <t>2015-01-30</t>
  </si>
  <si>
    <t>中银恒利半年</t>
  </si>
  <si>
    <t>001035.OF</t>
  </si>
  <si>
    <t>2014-12-02</t>
  </si>
  <si>
    <t>建信稳定得利A</t>
  </si>
  <si>
    <t>000875.OF</t>
  </si>
  <si>
    <t>2013-05-27</t>
  </si>
  <si>
    <t>鹏华双债加利A</t>
  </si>
  <si>
    <t>000143.OF</t>
  </si>
  <si>
    <t>2005-09-19</t>
  </si>
  <si>
    <t>易方达稳健收益A</t>
  </si>
  <si>
    <t>110007.OF</t>
  </si>
  <si>
    <t>月度胜率</t>
  </si>
  <si>
    <t>重仓信用债占比</t>
  </si>
  <si>
    <t>业绩筛选标准（同类排名中位数）</t>
  </si>
  <si>
    <t>近2年收益排名百分比</t>
  </si>
  <si>
    <t>近两年业绩</t>
  </si>
  <si>
    <t>近两年最大回撤</t>
  </si>
  <si>
    <t>近8期权益仓位均值</t>
  </si>
  <si>
    <t>总规模(亿元）</t>
  </si>
  <si>
    <t>wind分类</t>
  </si>
  <si>
    <t>基金成立日</t>
  </si>
  <si>
    <t>基金简称</t>
  </si>
  <si>
    <t>月度胜率70%以上，或前30%分位数</t>
    <phoneticPr fontId="8" type="noConversion"/>
  </si>
  <si>
    <t>信用债重仓比例不超过30%</t>
    <phoneticPr fontId="8" type="noConversion"/>
  </si>
  <si>
    <t>规模大于10亿，合计40</t>
    <phoneticPr fontId="8" type="noConversion"/>
  </si>
  <si>
    <t>近两年排名处于前1/2,合计82；</t>
    <phoneticPr fontId="8" type="noConversion"/>
  </si>
  <si>
    <t>剔除回撤大于6%，合计183；</t>
    <phoneticPr fontId="8" type="noConversion"/>
  </si>
  <si>
    <t>剔除转债，且成立满两年合计240；</t>
    <phoneticPr fontId="8" type="noConversion"/>
  </si>
  <si>
    <t>wind二级债：</t>
  </si>
  <si>
    <t>灵活配置+偏债混合（权益仓位不高于35%）：</t>
    <phoneticPr fontId="2" type="noConversion"/>
  </si>
  <si>
    <t>截止2021-9-30</t>
    <phoneticPr fontId="2" type="noConversion"/>
  </si>
  <si>
    <t>剔除转债，且成立满两年</t>
    <phoneticPr fontId="2" type="noConversion"/>
  </si>
  <si>
    <t>近8季度平均权益仓位（股票持仓+转债*0.5）不高于35%做为绝对收益基金</t>
    <phoneticPr fontId="2" type="noConversion"/>
  </si>
  <si>
    <t>剔除回撤大于6%</t>
    <phoneticPr fontId="2" type="noConversion"/>
  </si>
  <si>
    <t>近两年排名处于前1/2</t>
    <phoneticPr fontId="2" type="noConversion"/>
  </si>
  <si>
    <t>规模大于10亿</t>
    <phoneticPr fontId="2" type="noConversion"/>
  </si>
  <si>
    <t>信用债重仓比例不超过30%</t>
    <phoneticPr fontId="2" type="noConversion"/>
  </si>
  <si>
    <t>投资类型(二级分类)</t>
  </si>
  <si>
    <t>近8期平均仓位</t>
  </si>
  <si>
    <t>最大回撤
[起始交易日期] 2019-09-30
[截止交易日期] 2021-09-30
[单位] %</t>
  </si>
  <si>
    <t>区间回报
[是否年化] 否
[起始交易日期] 截止日2年前
[截止交易日期] 2021-09-30
[单位] %</t>
  </si>
  <si>
    <t>000953.OF</t>
  </si>
  <si>
    <t>国泰睿吉A</t>
  </si>
  <si>
    <t>灵活配置型基金</t>
  </si>
  <si>
    <t>002087.OF</t>
  </si>
  <si>
    <t>国富新机遇A</t>
  </si>
  <si>
    <t>002363.OF</t>
  </si>
  <si>
    <t>华安安康A</t>
  </si>
  <si>
    <t>002455.OF</t>
  </si>
  <si>
    <t>民生加银鑫喜</t>
  </si>
  <si>
    <t>000195.OF</t>
  </si>
  <si>
    <t>工银瑞信成长收益A</t>
  </si>
  <si>
    <t>002783.OF</t>
  </si>
  <si>
    <t>东方红价值精选A</t>
  </si>
  <si>
    <t>偏债混合型基金</t>
  </si>
  <si>
    <t>001202.OF</t>
  </si>
  <si>
    <t>东方红领先精选</t>
  </si>
  <si>
    <t>004975.OF</t>
  </si>
  <si>
    <t>交银恒益</t>
  </si>
  <si>
    <t>001183.OF</t>
  </si>
  <si>
    <t>南方利淘A</t>
  </si>
  <si>
    <t>004823.OF</t>
  </si>
  <si>
    <t>上投摩根安裕回报A</t>
  </si>
  <si>
    <t>519768.OF</t>
  </si>
  <si>
    <t>交银优选回报A</t>
  </si>
  <si>
    <t>007415.OF</t>
  </si>
  <si>
    <t>南方致远A</t>
  </si>
  <si>
    <t>001309.OF</t>
  </si>
  <si>
    <t>东方红睿逸</t>
  </si>
  <si>
    <t>519222.OF</t>
  </si>
  <si>
    <t>海富通欣益A</t>
  </si>
  <si>
    <t>003282.OF</t>
  </si>
  <si>
    <t>信诚至裕A</t>
  </si>
  <si>
    <t>090006.OF</t>
  </si>
  <si>
    <t>大成财富管理2020</t>
  </si>
  <si>
    <t>519770.OF</t>
  </si>
  <si>
    <t>交银优择回报A</t>
  </si>
  <si>
    <t>004517.OF</t>
  </si>
  <si>
    <t>南方安康</t>
  </si>
  <si>
    <t>007725.OF</t>
  </si>
  <si>
    <t>招商瑞文A</t>
  </si>
  <si>
    <t>003161.OF</t>
  </si>
  <si>
    <t>南方安泰A</t>
  </si>
  <si>
    <t>519752.OF</t>
  </si>
  <si>
    <t>交银新回报A</t>
  </si>
  <si>
    <t>002574.OF</t>
  </si>
  <si>
    <t>招商瑞庆A</t>
  </si>
  <si>
    <t>519766.OF</t>
  </si>
  <si>
    <t>交银荣鑫</t>
  </si>
  <si>
    <t>004340.OF</t>
  </si>
  <si>
    <t>泰康兴泰回报沪港深</t>
  </si>
  <si>
    <t>004648.OF</t>
  </si>
  <si>
    <t>南方安睿</t>
  </si>
  <si>
    <t>001405.OF</t>
  </si>
  <si>
    <t>东方红策略精选A</t>
  </si>
  <si>
    <t>519738.OF</t>
  </si>
  <si>
    <t>交银周期回报A</t>
  </si>
  <si>
    <t>基金代码</t>
  </si>
  <si>
    <t>基金经理</t>
  </si>
  <si>
    <t>类型</t>
    <phoneticPr fontId="2" type="noConversion"/>
  </si>
  <si>
    <t>最新规模</t>
    <phoneticPr fontId="8" type="noConversion"/>
  </si>
  <si>
    <t>近3年业绩</t>
    <phoneticPr fontId="8" type="noConversion"/>
  </si>
  <si>
    <t>近2年业绩</t>
    <phoneticPr fontId="8" type="noConversion"/>
  </si>
  <si>
    <t>2020业绩</t>
    <phoneticPr fontId="8" type="noConversion"/>
  </si>
  <si>
    <t>2019业绩</t>
    <phoneticPr fontId="8" type="noConversion"/>
  </si>
  <si>
    <t>2018业绩</t>
    <phoneticPr fontId="8" type="noConversion"/>
  </si>
  <si>
    <t>近2年业绩排名分位数</t>
    <phoneticPr fontId="8" type="noConversion"/>
  </si>
  <si>
    <t>2020业绩排名分位数</t>
    <phoneticPr fontId="8" type="noConversion"/>
  </si>
  <si>
    <t>2019业绩排名分位数</t>
    <phoneticPr fontId="8" type="noConversion"/>
  </si>
  <si>
    <t>2018业绩排名分位数</t>
    <phoneticPr fontId="8" type="noConversion"/>
  </si>
  <si>
    <t>000263.OF</t>
  </si>
  <si>
    <t>工银瑞信信息产业A</t>
  </si>
  <si>
    <t>单文</t>
  </si>
  <si>
    <t>均衡</t>
  </si>
  <si>
    <t>000294.OF</t>
  </si>
  <si>
    <t>华安生态优先</t>
  </si>
  <si>
    <t>陈媛</t>
  </si>
  <si>
    <t>000529.OF</t>
  </si>
  <si>
    <t>广发竞争优势A</t>
  </si>
  <si>
    <t>苗宇</t>
  </si>
  <si>
    <t>000828.OF</t>
  </si>
  <si>
    <t>泰达宏利转型机遇A</t>
  </si>
  <si>
    <t>王鹏</t>
  </si>
  <si>
    <t>王君正</t>
  </si>
  <si>
    <t>001054.OF</t>
  </si>
  <si>
    <t>工银瑞信新金融A</t>
  </si>
  <si>
    <t>鄢耀</t>
  </si>
  <si>
    <t>001410.OF</t>
  </si>
  <si>
    <t>信达澳银新能源产业</t>
  </si>
  <si>
    <t>冯明远</t>
  </si>
  <si>
    <t>001694.OF</t>
  </si>
  <si>
    <t>华安沪港深外延增长</t>
  </si>
  <si>
    <t>崔莹</t>
  </si>
  <si>
    <t>001702.OF</t>
  </si>
  <si>
    <t>东方创新科技</t>
  </si>
  <si>
    <t>蒋茜</t>
  </si>
  <si>
    <t>001714.OF</t>
  </si>
  <si>
    <t>工银瑞信文体产业A</t>
  </si>
  <si>
    <t>袁芳</t>
  </si>
  <si>
    <t>001766.OF</t>
  </si>
  <si>
    <t>上投摩根医疗健康</t>
  </si>
  <si>
    <t>方钰涵</t>
  </si>
  <si>
    <t>001790.OF</t>
  </si>
  <si>
    <t>国泰智能汽车A</t>
  </si>
  <si>
    <t>王阳</t>
  </si>
  <si>
    <t>曲扬</t>
  </si>
  <si>
    <t>001985.OF</t>
  </si>
  <si>
    <t>富国低碳新经济A</t>
  </si>
  <si>
    <t>杨栋</t>
  </si>
  <si>
    <t>李巍</t>
  </si>
  <si>
    <t>002168.OF</t>
  </si>
  <si>
    <t>嘉实智能汽车</t>
  </si>
  <si>
    <t>姚志鹏</t>
  </si>
  <si>
    <t>002340.OF</t>
  </si>
  <si>
    <t>富国价值优势</t>
  </si>
  <si>
    <t>孙彬</t>
  </si>
  <si>
    <t>003516.OF</t>
  </si>
  <si>
    <t>国泰融安多策略</t>
  </si>
  <si>
    <t>林小聪</t>
  </si>
  <si>
    <t>003853.OF</t>
  </si>
  <si>
    <t>金鹰信息产业A</t>
  </si>
  <si>
    <t>樊勇</t>
  </si>
  <si>
    <t>003984.OF</t>
  </si>
  <si>
    <t>嘉实新能源新材料A</t>
  </si>
  <si>
    <t>姚志鹏,熊昱洲</t>
  </si>
  <si>
    <t>005136.OF</t>
  </si>
  <si>
    <t>华安幸福生活</t>
  </si>
  <si>
    <t>崔莹,孔涛</t>
  </si>
  <si>
    <t>005689.OF</t>
  </si>
  <si>
    <t>中银医疗保健A</t>
  </si>
  <si>
    <t>刘潇</t>
  </si>
  <si>
    <t>005812.OF</t>
  </si>
  <si>
    <t>鹏华产业精选</t>
  </si>
  <si>
    <t>王宗合</t>
  </si>
  <si>
    <t>陆秋渊,盛骅</t>
  </si>
  <si>
    <t>040035.OF</t>
  </si>
  <si>
    <t>华安逆向策略A</t>
  </si>
  <si>
    <t>070021.OF</t>
  </si>
  <si>
    <t>嘉实主题新动力</t>
  </si>
  <si>
    <t>曲盛伟</t>
  </si>
  <si>
    <t>李元博</t>
  </si>
  <si>
    <t>160605.OF</t>
  </si>
  <si>
    <t>鹏华中国50</t>
  </si>
  <si>
    <t>165516.SZ</t>
  </si>
  <si>
    <t>信诚周期轮动</t>
  </si>
  <si>
    <t>张弘</t>
  </si>
  <si>
    <t>270007.OF</t>
  </si>
  <si>
    <t>广发大盘成长</t>
  </si>
  <si>
    <t>360016.OF</t>
  </si>
  <si>
    <t>光大行业轮动</t>
  </si>
  <si>
    <t>詹佳</t>
  </si>
  <si>
    <t>481010.OF</t>
  </si>
  <si>
    <t>工银瑞信中小盘成长</t>
  </si>
  <si>
    <t>黄安乐</t>
  </si>
  <si>
    <t>481015.OF</t>
  </si>
  <si>
    <t>工银瑞信主题策略A</t>
  </si>
  <si>
    <t>519698.OF</t>
  </si>
  <si>
    <t>交银先锋</t>
  </si>
  <si>
    <t>封晴</t>
  </si>
  <si>
    <t>519915.OF</t>
  </si>
  <si>
    <t>富国消费主题A</t>
  </si>
  <si>
    <t>王园园,刘莉莉</t>
  </si>
  <si>
    <t>750001.OF</t>
  </si>
  <si>
    <t>安信灵活配置</t>
  </si>
  <si>
    <t>张竞</t>
  </si>
  <si>
    <t>000362.OF</t>
  </si>
  <si>
    <t>国泰聚信价值优势A</t>
  </si>
  <si>
    <t>程洲</t>
  </si>
  <si>
    <t>价值</t>
  </si>
  <si>
    <t>000390.OF</t>
  </si>
  <si>
    <t>华商优势行业</t>
  </si>
  <si>
    <t>周海栋</t>
  </si>
  <si>
    <t>000991.OF</t>
  </si>
  <si>
    <t>工银瑞信战略转型主题A</t>
  </si>
  <si>
    <t>杜洋</t>
  </si>
  <si>
    <t>001224.OF</t>
  </si>
  <si>
    <t>中邮新思路</t>
  </si>
  <si>
    <t>国晓雯</t>
  </si>
  <si>
    <t>001532.OF</t>
  </si>
  <si>
    <t>华安文体健康主题A</t>
  </si>
  <si>
    <t>刘畅畅</t>
  </si>
  <si>
    <t>001605.OF</t>
  </si>
  <si>
    <t>国富沪港深成长精选</t>
  </si>
  <si>
    <t>徐成</t>
  </si>
  <si>
    <t>001643.OF</t>
  </si>
  <si>
    <t>汇丰晋信智造先锋A</t>
  </si>
  <si>
    <t>陆彬</t>
  </si>
  <si>
    <t>001990.OF</t>
  </si>
  <si>
    <t>中欧数据挖掘多因子A</t>
  </si>
  <si>
    <t>曲径</t>
  </si>
  <si>
    <t>002593.OF</t>
  </si>
  <si>
    <t>富国美丽中国A</t>
  </si>
  <si>
    <t>张啸伟</t>
  </si>
  <si>
    <t>002621.OF</t>
  </si>
  <si>
    <t>中欧消费主题A</t>
  </si>
  <si>
    <t>郭睿</t>
  </si>
  <si>
    <t>003634.OF</t>
  </si>
  <si>
    <t>嘉实农业产业</t>
  </si>
  <si>
    <t>吴越</t>
  </si>
  <si>
    <t>003961.OF</t>
  </si>
  <si>
    <t>易方达瑞程A</t>
  </si>
  <si>
    <t>林森</t>
  </si>
  <si>
    <t>004263.OF</t>
  </si>
  <si>
    <t>华安沪港深机会</t>
  </si>
  <si>
    <t>004868.OF</t>
  </si>
  <si>
    <t>交银股息优化</t>
  </si>
  <si>
    <t>韩威俊</t>
  </si>
  <si>
    <t>090018.OF</t>
  </si>
  <si>
    <t>大成新锐产业</t>
  </si>
  <si>
    <t>韩创</t>
  </si>
  <si>
    <t>121005.OF</t>
  </si>
  <si>
    <t>国投瑞银创新动力</t>
  </si>
  <si>
    <t>孙文龙</t>
  </si>
  <si>
    <t>166019.OF</t>
  </si>
  <si>
    <t>中欧价值智选回报A</t>
  </si>
  <si>
    <t>袁维德</t>
  </si>
  <si>
    <t>166301.OF</t>
  </si>
  <si>
    <t>华商新趋势优选</t>
  </si>
  <si>
    <t>168501.OF</t>
  </si>
  <si>
    <t>北信瑞丰产业升级</t>
  </si>
  <si>
    <t>陆文凯</t>
  </si>
  <si>
    <t>240022.OF</t>
  </si>
  <si>
    <t>华宝资源优选A</t>
  </si>
  <si>
    <t>蔡目荣,丁靖斐</t>
  </si>
  <si>
    <t>519002.OF</t>
  </si>
  <si>
    <t>华安安信消费服务A</t>
  </si>
  <si>
    <t>王斌</t>
  </si>
  <si>
    <t>519003.OF</t>
  </si>
  <si>
    <t>海富通收益增长</t>
  </si>
  <si>
    <t>周雪军</t>
  </si>
  <si>
    <t>519181.OF</t>
  </si>
  <si>
    <t>万家和谐增长</t>
  </si>
  <si>
    <t>莫海波</t>
  </si>
  <si>
    <t>519714.OF</t>
  </si>
  <si>
    <t>交银消费新驱动</t>
  </si>
  <si>
    <t>000083.OF</t>
  </si>
  <si>
    <t>汇添富消费行业</t>
  </si>
  <si>
    <t>胡昕炜</t>
  </si>
  <si>
    <t>成长</t>
  </si>
  <si>
    <t>000220.OF</t>
  </si>
  <si>
    <t>富国医疗保健行业A</t>
  </si>
  <si>
    <t>孙笑悦</t>
  </si>
  <si>
    <t>000409.OF</t>
  </si>
  <si>
    <t>鹏华环保产业</t>
  </si>
  <si>
    <t>孟昊</t>
  </si>
  <si>
    <t>梁皓</t>
  </si>
  <si>
    <t>000601.OF</t>
  </si>
  <si>
    <t>华宝创新优选</t>
  </si>
  <si>
    <t>代云锋</t>
  </si>
  <si>
    <t>000831.OF</t>
  </si>
  <si>
    <t>工银瑞信医疗保健行业</t>
  </si>
  <si>
    <t>赵蓓,谭冬寒</t>
  </si>
  <si>
    <t>000913.OF</t>
  </si>
  <si>
    <t>农银汇理医疗保健主题</t>
  </si>
  <si>
    <t>梦圆</t>
  </si>
  <si>
    <t>000924.OF</t>
  </si>
  <si>
    <t>宝盈先进制造A</t>
  </si>
  <si>
    <t>000960.OF</t>
  </si>
  <si>
    <t>招商医药健康产业</t>
  </si>
  <si>
    <t>李佳存</t>
  </si>
  <si>
    <t>葛兰</t>
  </si>
  <si>
    <t>001102.OF</t>
  </si>
  <si>
    <t>前海开源国家比较优势A</t>
  </si>
  <si>
    <t>001104.OF</t>
  </si>
  <si>
    <t>华安新丝路主题A</t>
  </si>
  <si>
    <t>谢昌旭</t>
  </si>
  <si>
    <t>李德辉</t>
  </si>
  <si>
    <t>001171.OF</t>
  </si>
  <si>
    <t>工银瑞信养老产业A</t>
  </si>
  <si>
    <t>赵蓓</t>
  </si>
  <si>
    <t>001216.OF</t>
  </si>
  <si>
    <t>易方达新收益A</t>
  </si>
  <si>
    <t>张清华</t>
  </si>
  <si>
    <t>001513.OF</t>
  </si>
  <si>
    <t>易方达信息产业</t>
  </si>
  <si>
    <t>郑希</t>
  </si>
  <si>
    <t>001538.OF</t>
  </si>
  <si>
    <t>上投摩根科技前沿</t>
  </si>
  <si>
    <t>001679.OF</t>
  </si>
  <si>
    <t>前海开源中国稀缺资产A</t>
  </si>
  <si>
    <t>001717.OF</t>
  </si>
  <si>
    <t>工银瑞信前沿医疗A</t>
  </si>
  <si>
    <t>001811.OF</t>
  </si>
  <si>
    <t>中欧明睿新常态A</t>
  </si>
  <si>
    <t>周应波,刘伟伟</t>
  </si>
  <si>
    <t>001815.OF</t>
  </si>
  <si>
    <t>华泰柏瑞激励动力A</t>
  </si>
  <si>
    <t>沈雪峰</t>
  </si>
  <si>
    <t>001856.OF</t>
  </si>
  <si>
    <t>易方达环保主题</t>
  </si>
  <si>
    <t>祁禾</t>
  </si>
  <si>
    <t>002148.OF</t>
  </si>
  <si>
    <t>国寿安保稳惠</t>
  </si>
  <si>
    <t>吴坚</t>
  </si>
  <si>
    <t>张仲维</t>
  </si>
  <si>
    <t>002669.OF</t>
  </si>
  <si>
    <t>华商万众创新</t>
  </si>
  <si>
    <t>002692.OF</t>
  </si>
  <si>
    <t>富国创新科技A</t>
  </si>
  <si>
    <t>002780.OF</t>
  </si>
  <si>
    <t>前海联合泓鑫A</t>
  </si>
  <si>
    <t>张永任</t>
  </si>
  <si>
    <t>002980.OF</t>
  </si>
  <si>
    <t>华夏创新前沿</t>
  </si>
  <si>
    <t>林晶,屠环宇</t>
  </si>
  <si>
    <t>003095.OF</t>
  </si>
  <si>
    <t>中欧医疗健康A</t>
  </si>
  <si>
    <t>004075.OF</t>
  </si>
  <si>
    <t>交银医药创新</t>
  </si>
  <si>
    <t>楼慧源</t>
  </si>
  <si>
    <t>004851.OF</t>
  </si>
  <si>
    <t>广发医疗保健A</t>
  </si>
  <si>
    <t>吴兴武</t>
  </si>
  <si>
    <t>005028.OF</t>
  </si>
  <si>
    <t>鹏华研究精选</t>
  </si>
  <si>
    <t>梁浩,王海青</t>
  </si>
  <si>
    <t>005176.OF</t>
  </si>
  <si>
    <t>富国精准医疗</t>
  </si>
  <si>
    <t>孙笑悦,赵伟</t>
  </si>
  <si>
    <t>005268.OF</t>
  </si>
  <si>
    <t>鹏华优势企业</t>
  </si>
  <si>
    <t>陈璇淼</t>
  </si>
  <si>
    <t>005303.OF</t>
  </si>
  <si>
    <t>嘉实医药健康A</t>
  </si>
  <si>
    <t>郝淼</t>
  </si>
  <si>
    <t>005805.OF</t>
  </si>
  <si>
    <t>华泰柏瑞医疗健康A</t>
  </si>
  <si>
    <t>006002.OF</t>
  </si>
  <si>
    <t>工银瑞信医药健康A</t>
  </si>
  <si>
    <t>谭冬寒</t>
  </si>
  <si>
    <t>郑磊</t>
  </si>
  <si>
    <t>050026.OF</t>
  </si>
  <si>
    <t>博时医疗保健行业A</t>
  </si>
  <si>
    <t>葛晨</t>
  </si>
  <si>
    <t>161606.OF</t>
  </si>
  <si>
    <t>融通行业景气A</t>
  </si>
  <si>
    <t>邹曦</t>
  </si>
  <si>
    <t>161616.OF</t>
  </si>
  <si>
    <t>融通医疗保健行业A</t>
  </si>
  <si>
    <t>蒋秀蕾</t>
  </si>
  <si>
    <t>161903.SZ</t>
  </si>
  <si>
    <t>万家行业优选</t>
  </si>
  <si>
    <t>黄兴亮</t>
  </si>
  <si>
    <t>162204.OF</t>
  </si>
  <si>
    <t>泰达宏利行业精选</t>
  </si>
  <si>
    <t>张勋</t>
  </si>
  <si>
    <t>162605.SZ</t>
  </si>
  <si>
    <t>景顺长城鼎益</t>
  </si>
  <si>
    <t>刘彦春</t>
  </si>
  <si>
    <t>180012.OF</t>
  </si>
  <si>
    <t>银华富裕主题</t>
  </si>
  <si>
    <t>焦巍</t>
  </si>
  <si>
    <t>213001.OF</t>
  </si>
  <si>
    <t>宝盈鸿利收益A</t>
  </si>
  <si>
    <t>肖肖</t>
  </si>
  <si>
    <t>260104.OF</t>
  </si>
  <si>
    <t>景顺长城内需增长</t>
  </si>
  <si>
    <t>260108.OF</t>
  </si>
  <si>
    <t>景顺长城新兴成长</t>
  </si>
  <si>
    <t>260109.OF</t>
  </si>
  <si>
    <t>景顺长城内需增长贰号</t>
  </si>
  <si>
    <t>270028.OF</t>
  </si>
  <si>
    <t>广发制造业精选A</t>
  </si>
  <si>
    <t>290011.OF</t>
  </si>
  <si>
    <t>泰信中小盘精选</t>
  </si>
  <si>
    <t>董季周</t>
  </si>
  <si>
    <t>470006.OF</t>
  </si>
  <si>
    <t>汇添富医药保健A</t>
  </si>
  <si>
    <t>000336.OF</t>
  </si>
  <si>
    <t>农银汇理研究精选</t>
  </si>
  <si>
    <t>赵诣</t>
  </si>
  <si>
    <t>新能源</t>
  </si>
  <si>
    <t>000934.OF</t>
  </si>
  <si>
    <t>国富大中华精选人民币</t>
  </si>
  <si>
    <t>港股</t>
  </si>
  <si>
    <t>001691.OF</t>
  </si>
  <si>
    <t>南方香港成长</t>
  </si>
  <si>
    <t>黄亮</t>
  </si>
  <si>
    <t>002332.OF</t>
  </si>
  <si>
    <t>汇丰晋信沪港深A</t>
  </si>
  <si>
    <t>程彧</t>
  </si>
  <si>
    <t>005354.OF</t>
  </si>
  <si>
    <t>富国沪港深行业精选A</t>
  </si>
  <si>
    <t>汪孟海</t>
  </si>
  <si>
    <t>005847.OF</t>
  </si>
  <si>
    <t>富国沪港深业绩驱动A</t>
  </si>
  <si>
    <t>宁君</t>
  </si>
  <si>
    <t>100061.OF</t>
  </si>
  <si>
    <t>富国中国中小盘人民币</t>
  </si>
  <si>
    <t>张峰</t>
  </si>
  <si>
    <t>262001.OF</t>
  </si>
  <si>
    <t>景顺长城大中华人民币</t>
  </si>
  <si>
    <t>周寒颖</t>
  </si>
  <si>
    <t>000793.OF</t>
  </si>
  <si>
    <t>工银瑞信高端制造行业</t>
  </si>
  <si>
    <t>周期</t>
  </si>
  <si>
    <t>001236.OF</t>
  </si>
  <si>
    <t>博时丝路主题A</t>
  </si>
  <si>
    <t>沙炜</t>
  </si>
  <si>
    <t>003834.OF</t>
  </si>
  <si>
    <t>华夏能源革新A</t>
  </si>
  <si>
    <t>郑泽鸿</t>
  </si>
  <si>
    <t>005968.OF</t>
  </si>
  <si>
    <t>创金合信工业周期精选A</t>
  </si>
  <si>
    <t>李游</t>
  </si>
  <si>
    <t>005609.OF</t>
  </si>
  <si>
    <t>富国军工主题A</t>
  </si>
  <si>
    <t>章旭峰</t>
  </si>
  <si>
    <t>军工</t>
  </si>
  <si>
    <t>001475.OF</t>
  </si>
  <si>
    <t>易方达国防军工</t>
  </si>
  <si>
    <t>何崇恺</t>
  </si>
  <si>
    <t>002983.OF</t>
  </si>
  <si>
    <t>长信国防军工A</t>
  </si>
  <si>
    <t>宋海岸</t>
  </si>
  <si>
    <t>004698.OF</t>
  </si>
  <si>
    <t>博时军工主题A</t>
  </si>
  <si>
    <t>兰乔</t>
  </si>
  <si>
    <t>001476.OF</t>
  </si>
  <si>
    <t>中银智能制造A</t>
  </si>
  <si>
    <t>王伟</t>
  </si>
  <si>
    <t>高端制造</t>
  </si>
  <si>
    <t>005668.OF</t>
  </si>
  <si>
    <t>融通新能源汽车A</t>
  </si>
  <si>
    <t>王迪</t>
  </si>
  <si>
    <t>002251.OF</t>
  </si>
  <si>
    <t>华夏军工安全</t>
  </si>
  <si>
    <t>王晓李</t>
  </si>
  <si>
    <t>大消费</t>
  </si>
  <si>
    <t>王园园</t>
  </si>
  <si>
    <t>华安新丝路主题</t>
  </si>
  <si>
    <t>医药主题</t>
  </si>
  <si>
    <t>005711.OF</t>
  </si>
  <si>
    <t>永赢惠添利</t>
  </si>
  <si>
    <t>李永兴</t>
  </si>
  <si>
    <t>金融地产</t>
  </si>
  <si>
    <t>162607.SZ</t>
  </si>
  <si>
    <t>景顺长城资源垄断</t>
  </si>
  <si>
    <t>韩文强</t>
  </si>
  <si>
    <t>000251.OF</t>
  </si>
  <si>
    <t>工银瑞信金融地产A</t>
  </si>
  <si>
    <t>TMT</t>
  </si>
  <si>
    <t>257070.OF</t>
  </si>
  <si>
    <t>国联安优选行业</t>
  </si>
  <si>
    <t>潘明</t>
  </si>
  <si>
    <t>002303.OF</t>
  </si>
  <si>
    <t>金鹰智慧生活</t>
  </si>
  <si>
    <t>王喆</t>
  </si>
  <si>
    <t>180031.OF</t>
  </si>
  <si>
    <t>银华中小盘精选</t>
  </si>
  <si>
    <t>李晓星</t>
  </si>
  <si>
    <t>001956.OF</t>
  </si>
  <si>
    <t>国联安科技动力</t>
  </si>
  <si>
    <t>320007.OF</t>
  </si>
  <si>
    <t>诺安成长</t>
  </si>
  <si>
    <t>蔡嵩松</t>
  </si>
  <si>
    <t>电子</t>
  </si>
  <si>
    <t>007853.OF</t>
  </si>
  <si>
    <t>华商计算机行业量化</t>
  </si>
  <si>
    <t>艾定飞</t>
  </si>
  <si>
    <t>计算机</t>
  </si>
  <si>
    <t>003298.OF</t>
  </si>
  <si>
    <t>嘉实物流产业A</t>
  </si>
  <si>
    <t>肖觅</t>
  </si>
  <si>
    <t>交通运输</t>
  </si>
  <si>
    <t>164403.SZ</t>
  </si>
  <si>
    <t>前海开源沪港深农业主题精选</t>
  </si>
  <si>
    <t>石峰,吴国清,刘宏</t>
  </si>
  <si>
    <t>农林牧渔</t>
  </si>
  <si>
    <t>008283.OF</t>
  </si>
  <si>
    <t>易方达金融行业</t>
  </si>
  <si>
    <t>林高榜</t>
  </si>
  <si>
    <t>银行</t>
  </si>
  <si>
    <t>003304.OF</t>
  </si>
  <si>
    <t>前海开源沪港深核心资源A</t>
  </si>
  <si>
    <t>吴国清</t>
  </si>
  <si>
    <t>周期上游</t>
    <phoneticPr fontId="2" type="noConversion"/>
  </si>
  <si>
    <t>003624.OF</t>
  </si>
  <si>
    <t>创金合信资源主题A</t>
  </si>
  <si>
    <t>001302.OF</t>
  </si>
  <si>
    <t>前海开源金银珠宝A</t>
  </si>
  <si>
    <t>010963.OF</t>
  </si>
  <si>
    <t>信达澳银周期动力</t>
  </si>
  <si>
    <t>曾国富,李淑彦</t>
  </si>
  <si>
    <t>基础化工</t>
  </si>
  <si>
    <t>002910.OF</t>
  </si>
  <si>
    <t>易方达供给改革</t>
  </si>
  <si>
    <t>杨宗昌</t>
  </si>
  <si>
    <t>1、上证50、中证500、沪深300指数增强&gt;5亿，其余大于2亿。
2、近三年超额收益至少两年处于前1/3。或成立时间少于两年但近一年超额收益前1/3。</t>
    <phoneticPr fontId="3" type="noConversion"/>
  </si>
  <si>
    <t>区间净值超越基准收益率（2020）</t>
    <phoneticPr fontId="3" type="noConversion"/>
  </si>
  <si>
    <t>区间净值超越基准收益率（2019）</t>
    <phoneticPr fontId="3" type="noConversion"/>
  </si>
  <si>
    <t>区间净值超越基准收益率（2018）</t>
    <phoneticPr fontId="3" type="noConversion"/>
  </si>
  <si>
    <t>1、规模大于2亿；
2、最大回撤小于5%；
3、收益率排名前1/2;
4、近1年月度胜率&gt;60%.</t>
    <phoneticPr fontId="3" type="noConversion"/>
  </si>
  <si>
    <t>跟踪误差</t>
  </si>
  <si>
    <t>000001.SH</t>
  </si>
  <si>
    <t>470007.OF</t>
  </si>
  <si>
    <t>汇添富上证综指</t>
  </si>
  <si>
    <t>510210.OF</t>
  </si>
  <si>
    <t>富国上证综指ETF</t>
  </si>
  <si>
    <t>510760.OF</t>
  </si>
  <si>
    <t>国泰上证综指ETF</t>
  </si>
  <si>
    <t>000010.SH</t>
  </si>
  <si>
    <t>510180.OF</t>
  </si>
  <si>
    <t>华安上证180ETF</t>
  </si>
  <si>
    <t>519180.OF</t>
  </si>
  <si>
    <t>万家上证180</t>
  </si>
  <si>
    <t>510880.OF</t>
  </si>
  <si>
    <t>华泰柏瑞红利ETF</t>
  </si>
  <si>
    <t>000015.SH</t>
  </si>
  <si>
    <t>510050.OF</t>
  </si>
  <si>
    <t>华夏上证50ETF</t>
  </si>
  <si>
    <t>001548.OF</t>
  </si>
  <si>
    <t>天弘上证50A</t>
  </si>
  <si>
    <t>510710.OF</t>
  </si>
  <si>
    <t>510800.OF</t>
  </si>
  <si>
    <t>建信上证50ETF</t>
  </si>
  <si>
    <t>000018.SH</t>
  </si>
  <si>
    <t>510230.OF</t>
  </si>
  <si>
    <t>国泰上证180金融ETF</t>
  </si>
  <si>
    <t>000068.SH</t>
  </si>
  <si>
    <t>510410.OF</t>
  </si>
  <si>
    <t>博时自然资源ETF</t>
  </si>
  <si>
    <t>000069.SH</t>
  </si>
  <si>
    <t>招商上证消费80ETF</t>
  </si>
  <si>
    <t>159919.OF</t>
  </si>
  <si>
    <t>嘉实沪深300ETF</t>
  </si>
  <si>
    <t>510300.OF</t>
  </si>
  <si>
    <t>华泰柏瑞沪深300ETF</t>
  </si>
  <si>
    <t>510330.OF</t>
  </si>
  <si>
    <t>华夏沪深300ETF</t>
  </si>
  <si>
    <t>000688.SH</t>
  </si>
  <si>
    <t>588000.OF</t>
  </si>
  <si>
    <t>华夏上证科创板50ETF</t>
  </si>
  <si>
    <t>588050.OF</t>
  </si>
  <si>
    <t>工银上证科创板50ETF</t>
  </si>
  <si>
    <t>588080.OF</t>
  </si>
  <si>
    <t>易方达上证科创板50ETF</t>
  </si>
  <si>
    <t>516650.OF</t>
  </si>
  <si>
    <t>华夏中证细分有色金属产业ETF</t>
  </si>
  <si>
    <t>000811.CSI</t>
  </si>
  <si>
    <t>000813.CSI</t>
  </si>
  <si>
    <t>159870.OF</t>
  </si>
  <si>
    <t>鹏华中证细分化工产业主题ETF</t>
  </si>
  <si>
    <t>516120.OF</t>
  </si>
  <si>
    <t>富国中证细分化工产业主题ETF</t>
  </si>
  <si>
    <t>000815.CSI</t>
  </si>
  <si>
    <t>515170.OF</t>
  </si>
  <si>
    <t>华夏中证细分食品饮料产业主题ETF</t>
  </si>
  <si>
    <t>000819.SH</t>
  </si>
  <si>
    <t>512400.OF</t>
  </si>
  <si>
    <t>南方中证申万有色金属ETF</t>
  </si>
  <si>
    <t>000827.SH</t>
  </si>
  <si>
    <t>512580.OF</t>
  </si>
  <si>
    <t>广发中证环保产业ETF</t>
  </si>
  <si>
    <t>159846.OF</t>
  </si>
  <si>
    <t>建信中证1000ETF</t>
  </si>
  <si>
    <t>512100.OF</t>
  </si>
  <si>
    <t>南方中证1000ETF</t>
  </si>
  <si>
    <t>000859.CSI</t>
  </si>
  <si>
    <t>515150.OF</t>
  </si>
  <si>
    <t>富国中证国企一带一路ETF</t>
  </si>
  <si>
    <t>000860.CSI</t>
  </si>
  <si>
    <t>512950.OF</t>
  </si>
  <si>
    <t>华夏央企结构调整ETF</t>
  </si>
  <si>
    <t>512960.OF</t>
  </si>
  <si>
    <t>博时央企结构调整ETF</t>
  </si>
  <si>
    <t>202211.OF</t>
  </si>
  <si>
    <t>南方中证100A</t>
  </si>
  <si>
    <t>240014.OF</t>
  </si>
  <si>
    <t>华宝中证100A</t>
  </si>
  <si>
    <t>320010.OF</t>
  </si>
  <si>
    <t>诺安中证100A</t>
  </si>
  <si>
    <t>512910.OF</t>
  </si>
  <si>
    <t>广发中证100ETF</t>
  </si>
  <si>
    <t>519100.OF</t>
  </si>
  <si>
    <t>长盛中证100</t>
  </si>
  <si>
    <t>159922.OF</t>
  </si>
  <si>
    <t>嘉实中证500ETF</t>
  </si>
  <si>
    <t>510500.OF</t>
  </si>
  <si>
    <t>南方中证500ETF</t>
  </si>
  <si>
    <t>510510.OF</t>
  </si>
  <si>
    <t>广发中证500ETF</t>
  </si>
  <si>
    <t>512500.OF</t>
  </si>
  <si>
    <t>华夏中证500ETF</t>
  </si>
  <si>
    <t>515800.OF</t>
  </si>
  <si>
    <t>汇添富中证800ETF</t>
  </si>
  <si>
    <t>000913.SH</t>
  </si>
  <si>
    <t>512010.OF</t>
  </si>
  <si>
    <t>易方达沪深300医药卫生ETF</t>
  </si>
  <si>
    <t>310398.OF</t>
  </si>
  <si>
    <t>申万菱信沪深300价值A</t>
  </si>
  <si>
    <t>000919.CSI</t>
  </si>
  <si>
    <t>519671.OF</t>
  </si>
  <si>
    <t>银河沪深300价值A</t>
  </si>
  <si>
    <t>000922.CSI</t>
  </si>
  <si>
    <t>大成中证红利A</t>
  </si>
  <si>
    <t>515180.OF</t>
  </si>
  <si>
    <t>易方达中证红利ETF</t>
  </si>
  <si>
    <t>159930.OF</t>
  </si>
  <si>
    <t>汇添富中证能源ETF</t>
  </si>
  <si>
    <t>000928.SH</t>
  </si>
  <si>
    <t>000932.SH</t>
  </si>
  <si>
    <t>159928.OF</t>
  </si>
  <si>
    <t>汇添富中证主要消费ETF</t>
  </si>
  <si>
    <t>000933.SH</t>
  </si>
  <si>
    <t>159929.OF</t>
  </si>
  <si>
    <t>汇添富中证医药卫生ETF</t>
  </si>
  <si>
    <t>000949.CSI</t>
  </si>
  <si>
    <t>159825.OF</t>
  </si>
  <si>
    <t>富国中证农业主题ETF</t>
  </si>
  <si>
    <t>000977.CSI</t>
  </si>
  <si>
    <t>159790.OF</t>
  </si>
  <si>
    <t>华夏中证内地低碳经济主题ETF</t>
  </si>
  <si>
    <t>000991.SH</t>
  </si>
  <si>
    <t>159938.OF</t>
  </si>
  <si>
    <t>广发中证全指医药卫生ETF</t>
  </si>
  <si>
    <t>000992.SH</t>
  </si>
  <si>
    <t>159940.OF</t>
  </si>
  <si>
    <t>广发中证全指金融地产ETF</t>
  </si>
  <si>
    <t>000993.SH</t>
  </si>
  <si>
    <t>159939.OF</t>
  </si>
  <si>
    <t>广发中证全指信息技术ETF</t>
  </si>
  <si>
    <t>161604.OF</t>
  </si>
  <si>
    <t>融通深证100AB</t>
  </si>
  <si>
    <t>399004.SZ</t>
  </si>
  <si>
    <t>159915.OF</t>
  </si>
  <si>
    <t>易方达创业板ETF</t>
  </si>
  <si>
    <t>159948.OF</t>
  </si>
  <si>
    <t>南方创业板ETF</t>
  </si>
  <si>
    <t>159977.OF</t>
  </si>
  <si>
    <t>天弘创业板ETF</t>
  </si>
  <si>
    <t>399012.SZ</t>
  </si>
  <si>
    <t>159836.OF</t>
  </si>
  <si>
    <t>天弘创业板300ETF</t>
  </si>
  <si>
    <t>399088.SZ</t>
  </si>
  <si>
    <t>159716.OF</t>
  </si>
  <si>
    <t>华宝深证创新100ETF</t>
  </si>
  <si>
    <t>159721.OF</t>
  </si>
  <si>
    <t>永赢深证创新100ETF</t>
  </si>
  <si>
    <t>399295.SZ</t>
  </si>
  <si>
    <t>159966.OF</t>
  </si>
  <si>
    <t>华夏创业板低波蓝筹ETF</t>
  </si>
  <si>
    <t>399296.SZ</t>
  </si>
  <si>
    <t>159967.OF</t>
  </si>
  <si>
    <t>华夏创业板动量成长ETF</t>
  </si>
  <si>
    <t>399324.SZ</t>
  </si>
  <si>
    <t>工银瑞信深证红利ETF</t>
  </si>
  <si>
    <t>399330.SZ</t>
  </si>
  <si>
    <t>159901.OF</t>
  </si>
  <si>
    <t>易方达深证100ETF</t>
  </si>
  <si>
    <t>159717.OF</t>
  </si>
  <si>
    <t>鹏华国证ESG300ETF</t>
  </si>
  <si>
    <t>399378.SZ</t>
  </si>
  <si>
    <t>399395.SZ</t>
  </si>
  <si>
    <t>160221.OF</t>
  </si>
  <si>
    <t>国泰国证有色金属行业</t>
  </si>
  <si>
    <t>399396.SZ</t>
  </si>
  <si>
    <t>国泰国证食品饮料</t>
  </si>
  <si>
    <t>399440.SZ</t>
  </si>
  <si>
    <t>502023.OF</t>
  </si>
  <si>
    <t>鹏华国证钢铁行业A</t>
  </si>
  <si>
    <t>399441.SZ</t>
  </si>
  <si>
    <t>161726.OF</t>
  </si>
  <si>
    <t>招商国证生物医药A</t>
  </si>
  <si>
    <t>007464.OF</t>
  </si>
  <si>
    <t>交银创业板50指数A</t>
  </si>
  <si>
    <t>399673.SZ</t>
  </si>
  <si>
    <t>159949.OF</t>
  </si>
  <si>
    <t>华安创业板50ETF</t>
  </si>
  <si>
    <t>160420.OF</t>
  </si>
  <si>
    <t>华安创业板50</t>
  </si>
  <si>
    <t>161031.OF</t>
  </si>
  <si>
    <t>富国中证工业4.0</t>
  </si>
  <si>
    <t>399803.SZ</t>
  </si>
  <si>
    <t>399808.SZ</t>
  </si>
  <si>
    <t>516160.OF</t>
  </si>
  <si>
    <t>南方中证新能源ETF</t>
  </si>
  <si>
    <t>399967.SZ</t>
  </si>
  <si>
    <t>161024.OF</t>
  </si>
  <si>
    <t>富国中证军工A</t>
  </si>
  <si>
    <t>512660.OF</t>
  </si>
  <si>
    <t>国泰中证军工ETF</t>
  </si>
  <si>
    <t>399971.CSI</t>
  </si>
  <si>
    <t>512980.OF</t>
  </si>
  <si>
    <t>广发中证传媒ETF</t>
  </si>
  <si>
    <t>399971.SZ</t>
  </si>
  <si>
    <t>160629.OF</t>
  </si>
  <si>
    <t>鹏华中证传媒</t>
  </si>
  <si>
    <t>鹏华中证国防A</t>
  </si>
  <si>
    <t>399973.SZ</t>
  </si>
  <si>
    <t>161026.OF</t>
  </si>
  <si>
    <t>富国国企改革</t>
  </si>
  <si>
    <t>399974.SZ</t>
  </si>
  <si>
    <t>399975.SZ</t>
  </si>
  <si>
    <t>512000.OF</t>
  </si>
  <si>
    <t>华宝中证全指证券ETF</t>
  </si>
  <si>
    <t>512880.OF</t>
  </si>
  <si>
    <t>国泰中证全指证券公司ETF</t>
  </si>
  <si>
    <t>399976.SZ</t>
  </si>
  <si>
    <t>161028.OF</t>
  </si>
  <si>
    <t>富国中证新能源汽车A</t>
  </si>
  <si>
    <t>515030.OF</t>
  </si>
  <si>
    <t>华夏中证新能源汽车ETF</t>
  </si>
  <si>
    <t>399986.SZ</t>
  </si>
  <si>
    <t>512800.OF</t>
  </si>
  <si>
    <t>华宝中证银行ETF</t>
  </si>
  <si>
    <t>515290.OF</t>
  </si>
  <si>
    <t>天弘中证银行ETF</t>
  </si>
  <si>
    <t>160632.OF</t>
  </si>
  <si>
    <t>鹏华中证酒A</t>
  </si>
  <si>
    <t>399987.SZ</t>
  </si>
  <si>
    <t>512690.OF</t>
  </si>
  <si>
    <t>鹏华中证酒ETF</t>
  </si>
  <si>
    <t>502056.OF</t>
  </si>
  <si>
    <t>广发中证医疗A</t>
  </si>
  <si>
    <t>399989.CSI</t>
  </si>
  <si>
    <t>399989.SZ</t>
  </si>
  <si>
    <t>512170.OF</t>
  </si>
  <si>
    <t>华宝中证医疗ETF</t>
  </si>
  <si>
    <t>招商中证煤炭A</t>
  </si>
  <si>
    <t>399990.SZ</t>
  </si>
  <si>
    <t>399995.SZ</t>
  </si>
  <si>
    <t>165525.OF</t>
  </si>
  <si>
    <t>信诚中证基建工程A</t>
  </si>
  <si>
    <t>516970.OF</t>
  </si>
  <si>
    <t>广发中证基建工程ETF</t>
  </si>
  <si>
    <t>161725.OF</t>
  </si>
  <si>
    <t>招商中证白酒A</t>
  </si>
  <si>
    <t>399997.SZ</t>
  </si>
  <si>
    <t>399998.SZ</t>
  </si>
  <si>
    <t>515220.OF</t>
  </si>
  <si>
    <t>国泰中证煤炭ETF</t>
  </si>
  <si>
    <t>006341.OF</t>
  </si>
  <si>
    <t>中金MSCI中国A股质量A</t>
  </si>
  <si>
    <t>707717L.MI</t>
  </si>
  <si>
    <t>512390.OF</t>
  </si>
  <si>
    <t>平安MSCI中国A股低波动ETF</t>
  </si>
  <si>
    <t>707918.MI</t>
  </si>
  <si>
    <t>716567.CSI</t>
  </si>
  <si>
    <t>515160.OF</t>
  </si>
  <si>
    <t>招商MSCI中国A股国际通ETF</t>
  </si>
  <si>
    <t>512520.OF</t>
  </si>
  <si>
    <t>华泰柏瑞MSCI中国A股国际通ETF</t>
  </si>
  <si>
    <t>716567.MI</t>
  </si>
  <si>
    <t>718711L.MI</t>
  </si>
  <si>
    <t>512380.OF</t>
  </si>
  <si>
    <t>银华MSCI中国A股ETF</t>
  </si>
  <si>
    <t>000835.OF</t>
  </si>
  <si>
    <t>华润元大富时中国A50A</t>
  </si>
  <si>
    <t>830009.XI</t>
  </si>
  <si>
    <t>930598.CSI</t>
  </si>
  <si>
    <t>516150.OF</t>
  </si>
  <si>
    <t>嘉实中证稀土产业ETF</t>
  </si>
  <si>
    <t>516780.OF</t>
  </si>
  <si>
    <t>华泰柏瑞中证稀土产业ETF</t>
  </si>
  <si>
    <t>930606.CSI</t>
  </si>
  <si>
    <t>515210.OF</t>
  </si>
  <si>
    <t>国泰中证钢铁ETF</t>
  </si>
  <si>
    <t>930625.CSI</t>
  </si>
  <si>
    <t>517050.OF</t>
  </si>
  <si>
    <t>华泰柏瑞中证沪港深互联网ETF</t>
  </si>
  <si>
    <t>930632.CSI</t>
  </si>
  <si>
    <t>562800.OF</t>
  </si>
  <si>
    <t>嘉实中证稀有金属主题ETF</t>
  </si>
  <si>
    <t>930651.CSI</t>
  </si>
  <si>
    <t>159998.OF</t>
  </si>
  <si>
    <t>天弘中证计算机主题ETF</t>
  </si>
  <si>
    <t>512720.OF</t>
  </si>
  <si>
    <t>国泰中证计算机ETF</t>
  </si>
  <si>
    <t>930652.CSI</t>
  </si>
  <si>
    <t>159997.OF</t>
  </si>
  <si>
    <t>天弘中证电子ETF</t>
  </si>
  <si>
    <t>001631.OF</t>
  </si>
  <si>
    <t>天弘中证食品饮料A</t>
  </si>
  <si>
    <t>930653.CSI</t>
  </si>
  <si>
    <t>930707.CSI</t>
  </si>
  <si>
    <t>159865.OF</t>
  </si>
  <si>
    <t>国泰中证畜牧养殖ETF</t>
  </si>
  <si>
    <t>159867.OF</t>
  </si>
  <si>
    <t>鹏华中证畜牧养殖ETF</t>
  </si>
  <si>
    <t>513090.OF</t>
  </si>
  <si>
    <t>易方达中证香港证券投资主题ETF</t>
  </si>
  <si>
    <t>930709.CSI</t>
  </si>
  <si>
    <t>930712.CSI</t>
  </si>
  <si>
    <t>516260.OF</t>
  </si>
  <si>
    <t>华夏中证物联网主题ETF</t>
  </si>
  <si>
    <t>930713.CSI</t>
  </si>
  <si>
    <t>159819.OF</t>
  </si>
  <si>
    <t>易方达中证人工智能ETF</t>
  </si>
  <si>
    <t>515070.OF</t>
  </si>
  <si>
    <t>华夏中证人工智能ETF</t>
  </si>
  <si>
    <t>516910.OF</t>
  </si>
  <si>
    <t>富国中证现代物流ETF</t>
  </si>
  <si>
    <t>930716.CSI</t>
  </si>
  <si>
    <t>501005.OF</t>
  </si>
  <si>
    <t>汇添富中证精准医疗A</t>
  </si>
  <si>
    <t>930719.CSI</t>
  </si>
  <si>
    <t>010955.OF</t>
  </si>
  <si>
    <t>天弘中证智能汽车A</t>
  </si>
  <si>
    <t>930721.CSI</t>
  </si>
  <si>
    <t>159888.OF</t>
  </si>
  <si>
    <t>华夏中证智能汽车ETF</t>
  </si>
  <si>
    <t>930726.CSI</t>
  </si>
  <si>
    <t>512290.OF</t>
  </si>
  <si>
    <t>国泰中证生物医药ETF</t>
  </si>
  <si>
    <t>501025.OF</t>
  </si>
  <si>
    <t>鹏华港股通中证香港银行A</t>
  </si>
  <si>
    <t>930793.CSI</t>
  </si>
  <si>
    <t>159786.OF</t>
  </si>
  <si>
    <t>银华中证虚拟现实主题ETF</t>
  </si>
  <si>
    <t>930821.CSI</t>
  </si>
  <si>
    <t>516800.OF</t>
  </si>
  <si>
    <t>华宝智能制造ETF</t>
  </si>
  <si>
    <t>930850.CSI</t>
  </si>
  <si>
    <t>160643.OF</t>
  </si>
  <si>
    <t>鹏华中证空天军工A</t>
  </si>
  <si>
    <t>930875.CSI</t>
  </si>
  <si>
    <t>930901.CSI</t>
  </si>
  <si>
    <t>159869.OF</t>
  </si>
  <si>
    <t>华夏中证动漫游戏ETF</t>
  </si>
  <si>
    <t>516010.OF</t>
  </si>
  <si>
    <t>国泰中证动漫游戏ETF</t>
  </si>
  <si>
    <t>515400.OF</t>
  </si>
  <si>
    <t>富国中证大数据产业ETF</t>
  </si>
  <si>
    <t>930902.CSI</t>
  </si>
  <si>
    <t>501305.OF</t>
  </si>
  <si>
    <t>汇添富中证港股通高股息A</t>
  </si>
  <si>
    <t>930914.CSI</t>
  </si>
  <si>
    <t>930931.CSI</t>
  </si>
  <si>
    <t>513550.OF</t>
  </si>
  <si>
    <t>华泰柏瑞中证港股通50ETF</t>
  </si>
  <si>
    <t>513700.OF</t>
  </si>
  <si>
    <t>鹏华中证港股通医药卫生综合ETF</t>
  </si>
  <si>
    <t>930975.CSI</t>
  </si>
  <si>
    <t>930997.CSI</t>
  </si>
  <si>
    <t>501057.OF</t>
  </si>
  <si>
    <t>汇添富中证新能源汽车产业A</t>
  </si>
  <si>
    <t>515700.OF</t>
  </si>
  <si>
    <t>平安中证新能源汽车产业ETF</t>
  </si>
  <si>
    <t>004854.OF</t>
  </si>
  <si>
    <t>广发中证全指汽车A</t>
  </si>
  <si>
    <t>931008.CSI</t>
  </si>
  <si>
    <t>004856.OF</t>
  </si>
  <si>
    <t>广发中证全指建筑材料A</t>
  </si>
  <si>
    <t>931009.CSI</t>
  </si>
  <si>
    <t>159745.OF</t>
  </si>
  <si>
    <t>国泰中证全指建筑材料ETF</t>
  </si>
  <si>
    <t>512710.OF</t>
  </si>
  <si>
    <t>富国中证军工龙头ETF</t>
  </si>
  <si>
    <t>931066.CSI</t>
  </si>
  <si>
    <t>931071.CSI</t>
  </si>
  <si>
    <t>515980.OF</t>
  </si>
  <si>
    <t>华富中证人工智能产业ETF</t>
  </si>
  <si>
    <t>931079.CSI</t>
  </si>
  <si>
    <t>159994.OF</t>
  </si>
  <si>
    <t>银华中证5G通信主题ETF</t>
  </si>
  <si>
    <t>515050.OF</t>
  </si>
  <si>
    <t>华夏中证5G通信主题ETF</t>
  </si>
  <si>
    <t>931087.CSI</t>
  </si>
  <si>
    <t>515000.OF</t>
  </si>
  <si>
    <t>华宝中证科技龙头ETF</t>
  </si>
  <si>
    <t>931139.CSI</t>
  </si>
  <si>
    <t>515650.OF</t>
  </si>
  <si>
    <t>富国中证消费50ETF</t>
  </si>
  <si>
    <t>931151.CSI</t>
  </si>
  <si>
    <t>515790.OF</t>
  </si>
  <si>
    <t>华泰柏瑞中证光伏产业ETF</t>
  </si>
  <si>
    <t>516880.OF</t>
  </si>
  <si>
    <t>银华光伏50ETF</t>
  </si>
  <si>
    <t>931152.CSI</t>
  </si>
  <si>
    <t>159992.OF</t>
  </si>
  <si>
    <t>银华中证创新药产业ETF</t>
  </si>
  <si>
    <t>515120.OF</t>
  </si>
  <si>
    <t>广发中证创新药产业ETF</t>
  </si>
  <si>
    <t>931160.CSI</t>
  </si>
  <si>
    <t>515880.OF</t>
  </si>
  <si>
    <t>国泰中证全指通信设备ETF</t>
  </si>
  <si>
    <t>931186.CSI</t>
  </si>
  <si>
    <t>515750.OF</t>
  </si>
  <si>
    <t>富国中证科技50策略ETF</t>
  </si>
  <si>
    <t>159807.OF</t>
  </si>
  <si>
    <t>易方达中证科技50ETF</t>
  </si>
  <si>
    <t>931380.CSI</t>
  </si>
  <si>
    <t>517030.OF</t>
  </si>
  <si>
    <t>易方达中证沪港深300ETF</t>
  </si>
  <si>
    <t>931395.CSI</t>
  </si>
  <si>
    <t>517300.OF</t>
  </si>
  <si>
    <t>国寿安保中证沪港深300ETF</t>
  </si>
  <si>
    <t>517110.OF</t>
  </si>
  <si>
    <t>国泰中证沪港深创新药产业ETF</t>
  </si>
  <si>
    <t>931409.CSI</t>
  </si>
  <si>
    <t>517120.OF</t>
  </si>
  <si>
    <t>华泰柏瑞中证沪港深创新药ETF</t>
  </si>
  <si>
    <t>159735.OF</t>
  </si>
  <si>
    <t>银华中证港股通消费ETF</t>
  </si>
  <si>
    <t>931455.CSI</t>
  </si>
  <si>
    <t>513590.OF</t>
  </si>
  <si>
    <t>鹏华中证港股通消费主题ETF</t>
  </si>
  <si>
    <t>516830.OF</t>
  </si>
  <si>
    <t>富国沪深300ESG基准ETF</t>
  </si>
  <si>
    <t>931463.CSI</t>
  </si>
  <si>
    <t>560660.OF</t>
  </si>
  <si>
    <t>新华中证云计算50ETF</t>
  </si>
  <si>
    <t>931469.CSI</t>
  </si>
  <si>
    <t>931476.CSI</t>
  </si>
  <si>
    <t>516720.OF</t>
  </si>
  <si>
    <t>浦银安盛中证ESG120策略ETF</t>
  </si>
  <si>
    <t>516820.OF</t>
  </si>
  <si>
    <t>平安中证医药及医疗器械创新ETF</t>
  </si>
  <si>
    <t>931484.CSI</t>
  </si>
  <si>
    <t>513860.OF</t>
  </si>
  <si>
    <t>海富通中证港股通科技ETF</t>
  </si>
  <si>
    <t>931573CNY00.CSI</t>
  </si>
  <si>
    <t>513980.OF</t>
  </si>
  <si>
    <t>景顺长城中证港股通科技ETF</t>
  </si>
  <si>
    <t>159792.OF</t>
  </si>
  <si>
    <t>富国中证港股通互联网ETF</t>
  </si>
  <si>
    <t>931637.CSI</t>
  </si>
  <si>
    <t>012894.OF</t>
  </si>
  <si>
    <t>天弘中证科创创业50A</t>
  </si>
  <si>
    <t>931643.CSI</t>
  </si>
  <si>
    <t>012907.OF</t>
  </si>
  <si>
    <t>鹏扬中证科创创业50A</t>
  </si>
  <si>
    <t>159780.OF</t>
  </si>
  <si>
    <t>南方中证科创创业50ETF</t>
  </si>
  <si>
    <t>159781.OF</t>
  </si>
  <si>
    <t>易方达中证科创创业50ETF</t>
  </si>
  <si>
    <t>159783.OF</t>
  </si>
  <si>
    <t>华夏中证科创创业50ETF</t>
  </si>
  <si>
    <t>931719.CSI</t>
  </si>
  <si>
    <t>562880.OF</t>
  </si>
  <si>
    <t>嘉实中证电池主题ETF</t>
  </si>
  <si>
    <t>931775.CSI</t>
  </si>
  <si>
    <t>512200.OF</t>
  </si>
  <si>
    <t>南方中证全指房地产ETF</t>
  </si>
  <si>
    <t>950096.CSI</t>
  </si>
  <si>
    <t>510810.OF</t>
  </si>
  <si>
    <t>汇添富中证上海国企ETF</t>
  </si>
  <si>
    <t>980017.CNI</t>
  </si>
  <si>
    <t>159995.OF</t>
  </si>
  <si>
    <t>华夏国证半导体芯片ETF</t>
  </si>
  <si>
    <t>990001.CSI</t>
  </si>
  <si>
    <t>512760.OF</t>
  </si>
  <si>
    <t>国泰CES半导体芯片ETF</t>
  </si>
  <si>
    <t>CES100.CSI</t>
  </si>
  <si>
    <t>513900.OF</t>
  </si>
  <si>
    <t>华安CES港股通精选100ETF</t>
  </si>
  <si>
    <t>华宝标普中国A股红利机会A</t>
  </si>
  <si>
    <t>CSPSADRP.CI</t>
  </si>
  <si>
    <t>516320.OF</t>
  </si>
  <si>
    <t>华夏中证装备产业ETF</t>
  </si>
  <si>
    <t>h11054.CSI</t>
  </si>
  <si>
    <t>h30035.CSI</t>
  </si>
  <si>
    <t>512070.OF</t>
  </si>
  <si>
    <t>易方达沪深300非银ETF</t>
  </si>
  <si>
    <t>h30178.CSI</t>
  </si>
  <si>
    <t>516790.OF</t>
  </si>
  <si>
    <t>华泰柏瑞中证全指医疗保健设备与服务ETF</t>
  </si>
  <si>
    <t>h30184.CSI</t>
  </si>
  <si>
    <t>512480.OF</t>
  </si>
  <si>
    <t>国联安中证全指半导体ETF</t>
  </si>
  <si>
    <t>h30217.CSI</t>
  </si>
  <si>
    <t>159898.OF</t>
  </si>
  <si>
    <t>招商中证全指医疗器械ETF</t>
  </si>
  <si>
    <t>h30455.CSI</t>
  </si>
  <si>
    <t>517000.OF</t>
  </si>
  <si>
    <t>银华中证沪港深500ETF</t>
  </si>
  <si>
    <t>517080.OF</t>
  </si>
  <si>
    <t>汇添富中证沪港深500ETF</t>
  </si>
  <si>
    <t>001552.OF</t>
  </si>
  <si>
    <t>天弘中证证券保险A</t>
  </si>
  <si>
    <t>h30588.CSI</t>
  </si>
  <si>
    <t>562360.OF</t>
  </si>
  <si>
    <t>银华中证机器人ETF</t>
  </si>
  <si>
    <t>h30590.CSI</t>
  </si>
  <si>
    <t>HSI.HI</t>
  </si>
  <si>
    <t>513600.OF</t>
  </si>
  <si>
    <t>南方恒生ETF</t>
  </si>
  <si>
    <t>513660.OF</t>
  </si>
  <si>
    <t>华夏沪港通恒生ETF</t>
  </si>
  <si>
    <t>513690.OF</t>
  </si>
  <si>
    <t>博时恒生港股通高股息率ETF</t>
  </si>
  <si>
    <t>HSSCHKY.HI</t>
  </si>
  <si>
    <t>501311.OF</t>
  </si>
  <si>
    <t>嘉实港股通新经济A</t>
  </si>
  <si>
    <t>HSSCNE.HI</t>
  </si>
  <si>
    <t>517380.OF</t>
  </si>
  <si>
    <t>天弘恒生沪深港创新药精选50ETF</t>
  </si>
  <si>
    <t>HSSSHID.HI</t>
  </si>
  <si>
    <t>005051.OF</t>
  </si>
  <si>
    <t>上投摩根港股低波红利A</t>
  </si>
  <si>
    <t>SPAHLVCP.SPI</t>
  </si>
  <si>
    <t>跟踪指数名称</t>
    <phoneticPr fontId="2" type="noConversion"/>
  </si>
  <si>
    <t>中证全指汽车指数</t>
  </si>
  <si>
    <t>恒生指数</t>
  </si>
  <si>
    <t>标普港股通低波红利指数</t>
  </si>
  <si>
    <t>跟踪同一指数的规模排名</t>
    <phoneticPr fontId="2" type="noConversion"/>
  </si>
  <si>
    <t>上证综合指数</t>
  </si>
  <si>
    <t>上证180指数</t>
  </si>
  <si>
    <t>上证红利指数</t>
  </si>
  <si>
    <t>上证50指数</t>
  </si>
  <si>
    <t>上证自然资源指数</t>
  </si>
  <si>
    <t>沪深300指数</t>
  </si>
  <si>
    <t>上证科创板50成份指数</t>
  </si>
  <si>
    <t>中证细分有色金属产业主题指数</t>
  </si>
  <si>
    <t>中证细分化工产业主题指数</t>
  </si>
  <si>
    <t>中证细分食品饮料产业主题指数</t>
  </si>
  <si>
    <t>中证申万有色金属指数</t>
  </si>
  <si>
    <t>中证环保产业指数</t>
  </si>
  <si>
    <t>中证1000指数</t>
  </si>
  <si>
    <t>中证国企一带一路指数</t>
  </si>
  <si>
    <t>中证100指数</t>
  </si>
  <si>
    <t>中证小盘500指数</t>
  </si>
  <si>
    <t>中证800指数</t>
  </si>
  <si>
    <t>沪深300医药卫生指数</t>
  </si>
  <si>
    <t>沪深300价值指数</t>
  </si>
  <si>
    <t>中证主要消费指数</t>
  </si>
  <si>
    <t>中证医药卫生指数</t>
  </si>
  <si>
    <t>中证农业主题指数</t>
  </si>
  <si>
    <t>中证全指金融地产指数</t>
  </si>
  <si>
    <t>中证全指信息技术指数</t>
  </si>
  <si>
    <t>深证100指数(收益)</t>
  </si>
  <si>
    <t>创业板指数P</t>
  </si>
  <si>
    <t>创业板300</t>
  </si>
  <si>
    <t>深证创新100指数</t>
  </si>
  <si>
    <t>创业低波蓝筹</t>
  </si>
  <si>
    <t>创业动量成长</t>
  </si>
  <si>
    <t>深证100指数(价格)</t>
  </si>
  <si>
    <t>国证有色指数</t>
  </si>
  <si>
    <t>国证钢铁行业</t>
  </si>
  <si>
    <t>国证生物医药</t>
  </si>
  <si>
    <t>创业板50指数</t>
  </si>
  <si>
    <t>中证工业4.0指数</t>
  </si>
  <si>
    <t>中证新能源指数</t>
  </si>
  <si>
    <t>中证军工指数</t>
  </si>
  <si>
    <t>中证传媒指数</t>
  </si>
  <si>
    <t>中证全指证券公司指数</t>
  </si>
  <si>
    <t>中证银行指数</t>
  </si>
  <si>
    <t>中证酒指数</t>
  </si>
  <si>
    <t>中证医疗指数</t>
  </si>
  <si>
    <t>中证基建工程指数</t>
  </si>
  <si>
    <t>中证白酒指数</t>
  </si>
  <si>
    <t>中证煤炭指数</t>
  </si>
  <si>
    <t>MSCI中国A股国际公司质量指数(人民币)</t>
  </si>
  <si>
    <t>MSCI中国A股国际低波指数(美元)</t>
  </si>
  <si>
    <t>MSCI中国A股国际通实时指数(人民币)</t>
  </si>
  <si>
    <t>MSCI中国A股国际通指数(美元)</t>
  </si>
  <si>
    <t>MSCI中国A股指数(人民币)</t>
  </si>
  <si>
    <t>富时中国A50指数</t>
  </si>
  <si>
    <t>中证稀土产业指数</t>
  </si>
  <si>
    <t>中证沪港深互联网指数</t>
  </si>
  <si>
    <t>中证稀有金属主题指数</t>
  </si>
  <si>
    <t>中证计算机主题指数</t>
  </si>
  <si>
    <t>中证电子指数</t>
  </si>
  <si>
    <t>中证食品饮料指数</t>
  </si>
  <si>
    <t>中证香港证券投资主题指数</t>
  </si>
  <si>
    <t>中证物联网主题指数</t>
  </si>
  <si>
    <t>中证人工智能主题指数</t>
  </si>
  <si>
    <t>中证精准医疗主题指数</t>
  </si>
  <si>
    <t>中证智能汽车主题指数</t>
  </si>
  <si>
    <t>中证香港银行投资指数(人民币)</t>
  </si>
  <si>
    <t>中证虚拟现实主题指数</t>
  </si>
  <si>
    <t>中证智能制造主题指数</t>
  </si>
  <si>
    <t>中证空天一体军工指数</t>
  </si>
  <si>
    <t>中证大数据产业指数</t>
  </si>
  <si>
    <t>中证港股通高股息投资指数(HKD)</t>
  </si>
  <si>
    <t>中证港股通50指数(HKD)</t>
  </si>
  <si>
    <t>中证港股通医药卫生综合指数(CNY)</t>
  </si>
  <si>
    <t>中证新能源汽车产业指数</t>
  </si>
  <si>
    <t>中证全指建筑材料指数</t>
  </si>
  <si>
    <t>中证5G通信主题指数</t>
  </si>
  <si>
    <t>中证科技龙头指数</t>
  </si>
  <si>
    <t>中证光伏产业指数</t>
  </si>
  <si>
    <t>中证创新药产业指数</t>
  </si>
  <si>
    <t>中证科技50策略指数</t>
  </si>
  <si>
    <t>中证科技50指数</t>
  </si>
  <si>
    <t>中证沪港深300指数</t>
  </si>
  <si>
    <t>中证沪港深创新药产业指数</t>
  </si>
  <si>
    <t>中证港股通消费主题人民币指数</t>
  </si>
  <si>
    <t>中证云计算50指数</t>
  </si>
  <si>
    <t>中证医药及医疗器械创新指数</t>
  </si>
  <si>
    <t>中证港股通科技指数(CNY)</t>
  </si>
  <si>
    <t>中证港股通互联网指数</t>
  </si>
  <si>
    <t>中证科创创业50指数</t>
  </si>
  <si>
    <t>中证电池主题指数</t>
  </si>
  <si>
    <t>中证全指房地产指数</t>
  </si>
  <si>
    <t>国证半导体芯片</t>
  </si>
  <si>
    <t>中华交易服务港股通精选100指数</t>
  </si>
  <si>
    <t>中证全指医疗保健设备与服务指数</t>
  </si>
  <si>
    <t>中证全指医疗器械指数</t>
  </si>
  <si>
    <t>中证沪港深500指数</t>
  </si>
  <si>
    <t>中证证券保险指数</t>
  </si>
  <si>
    <t>中证机器人指数</t>
  </si>
  <si>
    <t>恒生港股通高股息率指数</t>
  </si>
  <si>
    <t>恒生港股通新经济指数</t>
  </si>
  <si>
    <t>恒生沪深港创新药精选50指数</t>
  </si>
  <si>
    <t>今年以来业绩</t>
  </si>
  <si>
    <t>2020业绩</t>
  </si>
  <si>
    <t>2019业绩</t>
  </si>
  <si>
    <t>2018业绩</t>
  </si>
  <si>
    <t>sum</t>
  </si>
  <si>
    <t>今年以来业绩排名</t>
    <phoneticPr fontId="2" type="noConversion"/>
  </si>
  <si>
    <t>近3年业绩排名</t>
    <phoneticPr fontId="2" type="noConversion"/>
  </si>
  <si>
    <t>近2年业绩排名</t>
    <phoneticPr fontId="2" type="noConversion"/>
  </si>
  <si>
    <t>2020业绩排名</t>
    <phoneticPr fontId="2" type="noConversion"/>
  </si>
  <si>
    <t>2019业绩排名</t>
    <phoneticPr fontId="2" type="noConversion"/>
  </si>
  <si>
    <t>2018业绩排名</t>
    <phoneticPr fontId="2" type="noConversion"/>
  </si>
  <si>
    <t>区间回报
[是否年化] 否
[起始交易日期] 2021-09-29
[截止交易日期] 2021-09-30
[单位] %</t>
    <phoneticPr fontId="2" type="noConversion"/>
  </si>
  <si>
    <t>000912.OF</t>
  </si>
  <si>
    <t>英大现金宝A</t>
  </si>
  <si>
    <t>86/693</t>
  </si>
  <si>
    <t>511660.SH</t>
  </si>
  <si>
    <t>货币ETF建信添益</t>
  </si>
  <si>
    <t>245/693</t>
  </si>
  <si>
    <t>511880.SH</t>
  </si>
  <si>
    <t>银华日利ETF</t>
  </si>
  <si>
    <t>250/693</t>
  </si>
  <si>
    <t>511600.SH</t>
  </si>
  <si>
    <t>货币ETF</t>
  </si>
  <si>
    <t>295/693</t>
  </si>
  <si>
    <t>511920.SH</t>
  </si>
  <si>
    <t>广发货币ETF</t>
  </si>
  <si>
    <t>253/693</t>
  </si>
  <si>
    <t>筛选wind二级分类，被动指数型债券基金、非封闭定开</t>
    <phoneticPr fontId="2" type="noConversion"/>
  </si>
  <si>
    <t>按照跟踪指数基准分类（国开、农发、进出口、政金债、利率债、国债）、久期（1-3、3-5、5-10、总指数）</t>
    <phoneticPr fontId="2" type="noConversion"/>
  </si>
  <si>
    <t>近1年日均年化跟踪误差不超过0.1%</t>
    <phoneticPr fontId="2" type="noConversion"/>
  </si>
  <si>
    <t>规模大于10亿，选取每个类别规模最大前5只（最多5只，不满5只取最大数量即可）</t>
    <phoneticPr fontId="2" type="noConversion"/>
  </si>
  <si>
    <t>跟踪指数</t>
    <phoneticPr fontId="2" type="noConversion"/>
  </si>
  <si>
    <t>基准久期</t>
    <phoneticPr fontId="2" type="noConversion"/>
  </si>
  <si>
    <t>wind二级分类</t>
  </si>
  <si>
    <t>规模（亿元）</t>
    <phoneticPr fontId="2" type="noConversion"/>
  </si>
  <si>
    <t>近1年日均年化跟踪误差</t>
    <phoneticPr fontId="2" type="noConversion"/>
  </si>
  <si>
    <t>006491.OF</t>
  </si>
  <si>
    <t>南方1-3年国开债A</t>
  </si>
  <si>
    <t>国开</t>
  </si>
  <si>
    <t>1-3</t>
  </si>
  <si>
    <t>被动指数型债券基金</t>
  </si>
  <si>
    <t>007010.OF</t>
  </si>
  <si>
    <t>国寿安保1-3年国开债A</t>
  </si>
  <si>
    <t>009615.OF</t>
  </si>
  <si>
    <t>南方0-2年国开债A</t>
  </si>
  <si>
    <t>007147.OF</t>
  </si>
  <si>
    <t>博时中债1-3年国开行A</t>
  </si>
  <si>
    <t>007026.OF</t>
  </si>
  <si>
    <t>建信中债1-3年国开行A</t>
  </si>
  <si>
    <t>012039.OF</t>
  </si>
  <si>
    <t>中加中债-1-5年国开债</t>
  </si>
  <si>
    <t>3-5</t>
  </si>
  <si>
    <t>009324.OF</t>
  </si>
  <si>
    <t>长城中债3-5年国开债A</t>
  </si>
  <si>
    <t>009529.OF</t>
  </si>
  <si>
    <t>中融中债1-5年国开行A</t>
  </si>
  <si>
    <t>009924.OF</t>
  </si>
  <si>
    <t>中银中债1-5年期国开行</t>
  </si>
  <si>
    <t>007171.OF</t>
  </si>
  <si>
    <t>易方达中债3-5年国开行A</t>
  </si>
  <si>
    <t>003376.OF</t>
  </si>
  <si>
    <t>广发7-10年国开行A</t>
  </si>
  <si>
    <t>5-10</t>
  </si>
  <si>
    <t>003358.OF</t>
  </si>
  <si>
    <t>易方达7-10年国开行A</t>
  </si>
  <si>
    <t>008658.OF</t>
  </si>
  <si>
    <t>农银汇理中证国债及政策性金融债1-5年</t>
  </si>
  <si>
    <t>国债</t>
  </si>
  <si>
    <t>511020.OF</t>
  </si>
  <si>
    <t>平安5-10年期国债活跃券ETF</t>
  </si>
  <si>
    <t>007259.OF</t>
  </si>
  <si>
    <t>民生加银中债1-3年农发债</t>
  </si>
  <si>
    <t>农发</t>
  </si>
  <si>
    <t>009541.OF</t>
  </si>
  <si>
    <t>银华中债1-3年农发行</t>
  </si>
  <si>
    <t>007124.OF</t>
  </si>
  <si>
    <t>工银瑞信中债1-3年农发债A</t>
  </si>
  <si>
    <t>006745.OF</t>
  </si>
  <si>
    <t>交银中债1-3年农发债A</t>
  </si>
  <si>
    <t>009702.OF</t>
  </si>
  <si>
    <t>鹏华中债1-3年农发行A</t>
  </si>
  <si>
    <t>006224.OF</t>
  </si>
  <si>
    <t>中银中债3-5年期农发行</t>
  </si>
  <si>
    <t>006493.OF</t>
  </si>
  <si>
    <t>南方中债3-5年农发行A</t>
  </si>
  <si>
    <t>007197.OF</t>
  </si>
  <si>
    <t>富国中债1-5年农发行A</t>
  </si>
  <si>
    <t>007252.OF</t>
  </si>
  <si>
    <t>广发中债农发债总指数A</t>
  </si>
  <si>
    <t>总指数</t>
  </si>
  <si>
    <t>009315.OF</t>
  </si>
  <si>
    <t>交银施罗德中债1-3年政策性金融债A</t>
  </si>
  <si>
    <t>政策性金融债</t>
  </si>
  <si>
    <t>002659.OF</t>
  </si>
  <si>
    <t>兴业中债1-3年政策金融债A</t>
  </si>
  <si>
    <t>007021.OF</t>
  </si>
  <si>
    <t>嘉实中债1-3政策金融债A</t>
  </si>
  <si>
    <t>008574.OF</t>
  </si>
  <si>
    <t>中加中债-1-3年政策性金融债</t>
  </si>
  <si>
    <t>006925.OF</t>
  </si>
  <si>
    <t>永赢中债-1-3政策金融债</t>
  </si>
  <si>
    <t>009581.OF</t>
  </si>
  <si>
    <t>国寿安保中债3-5年政金债A</t>
  </si>
  <si>
    <t>012063.OF</t>
  </si>
  <si>
    <t>天弘中债1-5年政策金融债</t>
  </si>
  <si>
    <t>009721.OF</t>
  </si>
  <si>
    <t>平安中债1-5年政策性金融债A</t>
  </si>
  <si>
    <t>010520.OF</t>
  </si>
  <si>
    <t>兴业中债3-5年政策性金融债A</t>
  </si>
  <si>
    <t>wind中长期纯债+一级债</t>
    <phoneticPr fontId="2" type="noConversion"/>
  </si>
  <si>
    <t>成立满2年，非定开封闭</t>
    <phoneticPr fontId="2" type="noConversion"/>
  </si>
  <si>
    <t>合计规模大于10亿</t>
    <phoneticPr fontId="2" type="noConversion"/>
  </si>
  <si>
    <t>对主动利率债的定义：过去6个季报至少4个季报满足：1.股票占比=0%；2.风险债券占比(企业债+短融+中票+转债+资产支持证券+买入返售)=0%；3.利率债占比（国债+政金债）&gt;60%;</t>
    <phoneticPr fontId="2" type="noConversion"/>
  </si>
  <si>
    <t>近两年回撤3%内</t>
    <phoneticPr fontId="2" type="noConversion"/>
  </si>
  <si>
    <t>筛选出的基金做业绩排名，近两年收益为前1/2</t>
    <phoneticPr fontId="2" type="noConversion"/>
  </si>
  <si>
    <t>规模合计</t>
  </si>
  <si>
    <t>近两年回撤%</t>
    <phoneticPr fontId="2" type="noConversion"/>
  </si>
  <si>
    <t>近两年业绩%</t>
    <phoneticPr fontId="2" type="noConversion"/>
  </si>
  <si>
    <t>002524.OF</t>
  </si>
  <si>
    <t>兴业福益</t>
  </si>
  <si>
    <t>006758.OF</t>
  </si>
  <si>
    <t>农银汇理金禄</t>
  </si>
  <si>
    <t>003747.OF</t>
  </si>
  <si>
    <t>万家鑫享纯债A</t>
  </si>
  <si>
    <t>003583.OF</t>
  </si>
  <si>
    <t>建信稳定鑫利A</t>
  </si>
  <si>
    <t>003315.OF</t>
  </si>
  <si>
    <t>景顺长城政策性金融债</t>
  </si>
  <si>
    <t>005667.OF</t>
  </si>
  <si>
    <t>易方达富财纯债</t>
  </si>
  <si>
    <t>004458.OF</t>
  </si>
  <si>
    <t>博时华盈纯债</t>
  </si>
  <si>
    <t>003407.OF</t>
  </si>
  <si>
    <t>景顺长城景泰丰利A</t>
  </si>
  <si>
    <t>000152.OF</t>
  </si>
  <si>
    <t>大成景旭纯债A</t>
  </si>
  <si>
    <t>006596.OF</t>
  </si>
  <si>
    <t>国泰聚禾纯债</t>
  </si>
  <si>
    <t>006450.OF</t>
  </si>
  <si>
    <t>嘉实致盈</t>
  </si>
  <si>
    <t>004463.OF</t>
  </si>
  <si>
    <t>鹏华丰玉</t>
  </si>
  <si>
    <t>006464.OF</t>
  </si>
  <si>
    <t>浦银安盛普益纯债A</t>
  </si>
  <si>
    <t>513500.OF</t>
  </si>
  <si>
    <t>050025.OF,006075.OF</t>
  </si>
  <si>
    <t>博时标普500ETF</t>
  </si>
  <si>
    <t>不变</t>
    <phoneticPr fontId="3" type="noConversion"/>
  </si>
  <si>
    <t>QDII基金</t>
    <phoneticPr fontId="8" type="noConversion"/>
  </si>
  <si>
    <t>博时基金</t>
  </si>
  <si>
    <t>050030.OF</t>
  </si>
  <si>
    <t>050202.OF,050203.OF</t>
  </si>
  <si>
    <t>博时亚洲票息美元现汇/美元现钞/人民币</t>
  </si>
  <si>
    <t>不变</t>
  </si>
  <si>
    <t>270042.OF</t>
  </si>
  <si>
    <t>000055.OF,006479.OF</t>
  </si>
  <si>
    <t>广发纳斯达克100</t>
  </si>
  <si>
    <t>广发基金</t>
  </si>
  <si>
    <t>000369.OF</t>
  </si>
  <si>
    <t>000370.OF</t>
  </si>
  <si>
    <t>广发全球医疗保健A/C</t>
  </si>
  <si>
    <t>003973.OF</t>
  </si>
  <si>
    <t>003972.OF</t>
  </si>
  <si>
    <t>国富美元债美元现汇/人民币</t>
  </si>
  <si>
    <t>新增</t>
  </si>
  <si>
    <t>国海富兰克林基金</t>
  </si>
  <si>
    <t>160416.OF</t>
  </si>
  <si>
    <t>华安标普全球石油</t>
  </si>
  <si>
    <t>华安基金</t>
  </si>
  <si>
    <t>162411.SZ</t>
  </si>
  <si>
    <t>001481.OF,007844.OF</t>
  </si>
  <si>
    <t>华宝标普油气</t>
  </si>
  <si>
    <t>华宝基金</t>
  </si>
  <si>
    <t>162415.OF</t>
  </si>
  <si>
    <t>002423.OF,009975.OF</t>
  </si>
  <si>
    <t>华宝标普美国品质</t>
  </si>
  <si>
    <t>501021.SH</t>
  </si>
  <si>
    <t>006127.OF</t>
  </si>
  <si>
    <t>华宝香港上市中国中小盘A/C</t>
  </si>
  <si>
    <t>159920.OF</t>
  </si>
  <si>
    <t>000076.OF,000075.OF,006381.OF,000071.OF</t>
  </si>
  <si>
    <t>华夏恒生ETF</t>
  </si>
  <si>
    <t>华夏基金</t>
  </si>
  <si>
    <t>001065.OF</t>
  </si>
  <si>
    <t>001061.OF,001063.OF,001066.OF</t>
  </si>
  <si>
    <t>华夏海外收益A美元现汇/美元现钞/人民币</t>
  </si>
  <si>
    <t>004877.OF</t>
  </si>
  <si>
    <t>004878.OF,004879.OF</t>
  </si>
  <si>
    <t>汇添富全球医疗</t>
    <phoneticPr fontId="8" type="noConversion"/>
  </si>
  <si>
    <t>汇添富基金</t>
  </si>
  <si>
    <t>001668.OF</t>
  </si>
  <si>
    <t>汇添富全球移动互联</t>
  </si>
  <si>
    <t>006308.OF</t>
  </si>
  <si>
    <t>006309.OF,006310.OF</t>
  </si>
  <si>
    <t>汇添富全球消费</t>
    <phoneticPr fontId="8" type="noConversion"/>
  </si>
  <si>
    <t>160723.OF</t>
  </si>
  <si>
    <t>嘉实原油</t>
  </si>
  <si>
    <t>嘉实基金</t>
  </si>
  <si>
    <t>000988.OF</t>
  </si>
  <si>
    <t>000989.OF,000990.OF</t>
  </si>
  <si>
    <t>嘉实全球互联网</t>
    <phoneticPr fontId="8" type="noConversion"/>
  </si>
  <si>
    <t>006476.OF</t>
  </si>
  <si>
    <t>501018.OF,501018.SH</t>
  </si>
  <si>
    <t>南方原油</t>
  </si>
  <si>
    <t>南方基金</t>
  </si>
  <si>
    <t>000290.OF</t>
  </si>
  <si>
    <t>001876.OF</t>
  </si>
  <si>
    <t>鹏华全球高收益债美元现汇/人民币</t>
  </si>
  <si>
    <t>鹏华基金</t>
  </si>
  <si>
    <t>003321.OF</t>
  </si>
  <si>
    <t>003323.OF</t>
  </si>
  <si>
    <t>易方达原油</t>
    <phoneticPr fontId="8" type="noConversion"/>
  </si>
  <si>
    <t>易方达基金</t>
  </si>
  <si>
    <t>161125.OF</t>
  </si>
  <si>
    <t>003718.OF</t>
  </si>
  <si>
    <t>易方达标普500</t>
    <phoneticPr fontId="8" type="noConversion"/>
  </si>
  <si>
    <t>005675.OF</t>
  </si>
  <si>
    <t>110031.OF,110032.OF,110033.OF,HSCEI.HI</t>
  </si>
  <si>
    <t>易方达恒生H股ETF</t>
    <phoneticPr fontId="8" type="noConversion"/>
  </si>
  <si>
    <t>510900.OF</t>
  </si>
  <si>
    <t>110032.OF,110033.OF,005675.OF,110031.OF</t>
  </si>
  <si>
    <t>易方达H股ETF</t>
    <phoneticPr fontId="8" type="noConversion"/>
  </si>
  <si>
    <t>008284.OF</t>
  </si>
  <si>
    <t>008285.OF</t>
  </si>
  <si>
    <t>易方达全球医药行业</t>
    <phoneticPr fontId="8" type="noConversion"/>
  </si>
  <si>
    <t>118001.OF</t>
  </si>
  <si>
    <t>易方达亚洲精选</t>
  </si>
  <si>
    <t>513050.SH</t>
  </si>
  <si>
    <t>006330.OF,006329.OF,006328.OF,006327.OF</t>
  </si>
  <si>
    <t>中概互联网ETF</t>
  </si>
  <si>
    <t>007362.OF</t>
  </si>
  <si>
    <t>007363.OF</t>
  </si>
  <si>
    <t>易方达中短期美元债A/C美元现汇</t>
  </si>
  <si>
    <t>北上互认基金</t>
  </si>
  <si>
    <t>968117.OF，968118.OF，968119.OF</t>
    <phoneticPr fontId="8" type="noConversion"/>
  </si>
  <si>
    <t>易方达（香港）精选债券基金人民币/对冲人民币/美元</t>
  </si>
  <si>
    <t>001399.OF</t>
  </si>
  <si>
    <t>001400.OF</t>
  </si>
  <si>
    <t>打新基金</t>
    <phoneticPr fontId="8" type="noConversion"/>
  </si>
  <si>
    <t>003026.OF</t>
  </si>
  <si>
    <t>003027.OF</t>
  </si>
  <si>
    <t>004149.OF</t>
  </si>
  <si>
    <t>004150.OF</t>
  </si>
  <si>
    <t>002813.OF</t>
  </si>
  <si>
    <t>002814.OF</t>
  </si>
  <si>
    <t>010511.OF</t>
  </si>
  <si>
    <t>002559.OF</t>
  </si>
  <si>
    <t>003120.OF</t>
  </si>
  <si>
    <t>001425.OF</t>
  </si>
  <si>
    <t>001523.OF</t>
  </si>
  <si>
    <t>009546.OF</t>
  </si>
  <si>
    <t>004901.OF</t>
  </si>
  <si>
    <t>001364.OF</t>
  </si>
  <si>
    <t>大成景润</t>
  </si>
  <si>
    <t>400013.OF</t>
  </si>
  <si>
    <t>002497.OF</t>
  </si>
  <si>
    <t>009590.OF</t>
  </si>
  <si>
    <t>富国基金</t>
  </si>
  <si>
    <t>001720.OF</t>
  </si>
  <si>
    <t>工银瑞信新生利</t>
  </si>
  <si>
    <t>005943.OF</t>
  </si>
  <si>
    <t>003115.OF</t>
  </si>
  <si>
    <t>003116.OF</t>
  </si>
  <si>
    <t>光大保德信基金</t>
  </si>
  <si>
    <t>003105.OF</t>
  </si>
  <si>
    <t>003106.OF</t>
  </si>
  <si>
    <t>001464.OF</t>
  </si>
  <si>
    <t>001823.OF</t>
  </si>
  <si>
    <t>003117.OF</t>
  </si>
  <si>
    <t>003118.OF</t>
  </si>
  <si>
    <t>001903.OF</t>
  </si>
  <si>
    <t>001904.OF</t>
  </si>
  <si>
    <t>002075.OF</t>
  </si>
  <si>
    <t>009441.OF</t>
  </si>
  <si>
    <t>光大事件驱动</t>
  </si>
  <si>
    <t>011232.OF</t>
  </si>
  <si>
    <t>004750.OF</t>
  </si>
  <si>
    <t>004751.OF</t>
  </si>
  <si>
    <t>001115.OF</t>
  </si>
  <si>
    <t>008420.OF</t>
  </si>
  <si>
    <t>008421.OF</t>
  </si>
  <si>
    <t>002026.OF</t>
  </si>
  <si>
    <t>002119.OF</t>
  </si>
  <si>
    <t>004081.OF</t>
  </si>
  <si>
    <t>004082.OF</t>
  </si>
  <si>
    <t>000664.OF</t>
  </si>
  <si>
    <t>004406.OF</t>
  </si>
  <si>
    <t>004757.OF</t>
  </si>
  <si>
    <t>004761.OF</t>
  </si>
  <si>
    <t>501017.OF</t>
  </si>
  <si>
    <t>国泰融丰外延增长</t>
  </si>
  <si>
    <t>160220.OF</t>
  </si>
  <si>
    <t>160226.OF</t>
  </si>
  <si>
    <t>000526.OF</t>
  </si>
  <si>
    <t>002059.OF</t>
  </si>
  <si>
    <t>000367.OF</t>
  </si>
  <si>
    <t>002061.OF</t>
  </si>
  <si>
    <t>000511.OF</t>
  </si>
  <si>
    <t>002062.OF</t>
  </si>
  <si>
    <t>000954.OF</t>
  </si>
  <si>
    <t>002489.OF</t>
  </si>
  <si>
    <t>国泰民福策略价值</t>
  </si>
  <si>
    <t>002458.OF</t>
  </si>
  <si>
    <t>国泰民利策略收益</t>
  </si>
  <si>
    <t>501027.OF</t>
  </si>
  <si>
    <t>国泰融信</t>
  </si>
  <si>
    <t>001265.OF</t>
  </si>
  <si>
    <t>002055.OF</t>
  </si>
  <si>
    <t>003755.OF</t>
  </si>
  <si>
    <t>国泰多策略收益灵活</t>
  </si>
  <si>
    <t>004252.OF</t>
  </si>
  <si>
    <t>国泰鑫策略价值灵活</t>
  </si>
  <si>
    <t>011996.OF</t>
  </si>
  <si>
    <t>010833.OF</t>
  </si>
  <si>
    <t>519134.OF</t>
  </si>
  <si>
    <t>海富通富祥</t>
  </si>
  <si>
    <t>519130.OF</t>
  </si>
  <si>
    <t>002172.OF</t>
  </si>
  <si>
    <t>519228.OF</t>
  </si>
  <si>
    <t>519221.OF</t>
  </si>
  <si>
    <t>002339.OF</t>
  </si>
  <si>
    <t>009157.OF</t>
  </si>
  <si>
    <t>009155.OF</t>
  </si>
  <si>
    <t>010658.OF</t>
  </si>
  <si>
    <t>003799.OF</t>
  </si>
  <si>
    <t>003800.OF</t>
  </si>
  <si>
    <t>003805.OF</t>
  </si>
  <si>
    <t>003806.OF</t>
  </si>
  <si>
    <t>000072.OF</t>
  </si>
  <si>
    <t>华安稳健回报</t>
  </si>
  <si>
    <t>000590.OF</t>
  </si>
  <si>
    <t>华安新活力</t>
  </si>
  <si>
    <t>002144.OF</t>
  </si>
  <si>
    <t>003804.OF</t>
  </si>
  <si>
    <t>华安安进灵活配置</t>
  </si>
  <si>
    <t>003798.OF</t>
  </si>
  <si>
    <t>华安添颐</t>
  </si>
  <si>
    <t>001967.OF</t>
  </si>
  <si>
    <t>001247.OF</t>
  </si>
  <si>
    <t>002091.OF</t>
  </si>
  <si>
    <t>001524.OF</t>
  </si>
  <si>
    <t>华泰柏瑞精选回报</t>
  </si>
  <si>
    <t>003592.OF</t>
  </si>
  <si>
    <t>010061.OF</t>
  </si>
  <si>
    <t>004202.OF</t>
  </si>
  <si>
    <t>华夏睿磐泰兴</t>
  </si>
  <si>
    <t>005177.OF</t>
  </si>
  <si>
    <t>005178.OF</t>
  </si>
  <si>
    <t>008212.OF</t>
  </si>
  <si>
    <t>002232.OF</t>
  </si>
  <si>
    <t>华夏磐泰</t>
  </si>
  <si>
    <t>004774.OF</t>
  </si>
  <si>
    <t>002212.OF</t>
  </si>
  <si>
    <t>001755.OF</t>
  </si>
  <si>
    <t>嘉实新思路</t>
  </si>
  <si>
    <t>嘉实新趋势</t>
  </si>
  <si>
    <t>002178.OF</t>
  </si>
  <si>
    <t>004617.OF</t>
  </si>
  <si>
    <t>004618.OF</t>
  </si>
  <si>
    <t>001498.OF</t>
  </si>
  <si>
    <t>建信鑫荣回报</t>
  </si>
  <si>
    <t>004668.OF</t>
  </si>
  <si>
    <t>001362.OF</t>
  </si>
  <si>
    <t>001379.OF</t>
  </si>
  <si>
    <t>003603.OF</t>
  </si>
  <si>
    <t>003604.OF</t>
  </si>
  <si>
    <t>001422.OF</t>
  </si>
  <si>
    <t>001423.OF</t>
  </si>
  <si>
    <t>001352.OF</t>
  </si>
  <si>
    <t>007072.OF</t>
  </si>
  <si>
    <t>005397.OF</t>
  </si>
  <si>
    <t>南方安养</t>
  </si>
  <si>
    <t>004446.OF</t>
  </si>
  <si>
    <t>004447.OF</t>
  </si>
  <si>
    <t>003476.OF</t>
  </si>
  <si>
    <t>南方安颐</t>
  </si>
  <si>
    <t>009787.OF</t>
  </si>
  <si>
    <t>鹏华聚合多资产</t>
  </si>
  <si>
    <t>001325.OF</t>
  </si>
  <si>
    <t>001326.OF</t>
  </si>
  <si>
    <t>008059.OF</t>
  </si>
  <si>
    <t>008058.OF</t>
  </si>
  <si>
    <t>003186.OF</t>
  </si>
  <si>
    <t>鹏华兴安定期开放</t>
  </si>
  <si>
    <t>鹏华宏观</t>
  </si>
  <si>
    <t>003344.OF</t>
  </si>
  <si>
    <t>003143.OF</t>
  </si>
  <si>
    <t>001454.OF</t>
  </si>
  <si>
    <t>002019.OF</t>
  </si>
  <si>
    <t>002282.OF</t>
  </si>
  <si>
    <t>007663.OF</t>
  </si>
  <si>
    <t>平安基金</t>
  </si>
  <si>
    <t>006458.OF</t>
  </si>
  <si>
    <t>001665.OF,007049.OF</t>
  </si>
  <si>
    <t>006433.OF</t>
  </si>
  <si>
    <t>003279.OF</t>
  </si>
  <si>
    <t>002612.OF</t>
  </si>
  <si>
    <t>007387.OF</t>
  </si>
  <si>
    <t>008837.OF</t>
  </si>
  <si>
    <t>融通通益</t>
  </si>
  <si>
    <t>融通通盈</t>
  </si>
  <si>
    <t>005619.OF</t>
  </si>
  <si>
    <t>004361.OF</t>
  </si>
  <si>
    <t>004144.OF</t>
  </si>
  <si>
    <t>004145.OF</t>
  </si>
  <si>
    <t>003512.OF</t>
  </si>
  <si>
    <t>001724.OF</t>
  </si>
  <si>
    <t>001201.OF</t>
  </si>
  <si>
    <t>001727.OF</t>
  </si>
  <si>
    <t>011485.OF</t>
  </si>
  <si>
    <t>001419.OF</t>
  </si>
  <si>
    <t>002314.OF</t>
  </si>
  <si>
    <t>000508.OF</t>
  </si>
  <si>
    <t>000507.OF</t>
  </si>
  <si>
    <t>005014.OF</t>
  </si>
  <si>
    <t>泰康资产</t>
  </si>
  <si>
    <t>005823.OF</t>
  </si>
  <si>
    <t>005824.OF</t>
  </si>
  <si>
    <t>泰康安泰回报</t>
  </si>
  <si>
    <t>002388.OF</t>
  </si>
  <si>
    <t>005997.OF</t>
  </si>
  <si>
    <t>001484.OF</t>
  </si>
  <si>
    <t>天弘新价值</t>
  </si>
  <si>
    <t>005317.OF</t>
  </si>
  <si>
    <t>005318.OF</t>
  </si>
  <si>
    <t>001633.OF</t>
  </si>
  <si>
    <t>新华红利回报</t>
  </si>
  <si>
    <t>新华鑫回报</t>
  </si>
  <si>
    <t>002668.OF</t>
  </si>
  <si>
    <t>001745.OF</t>
  </si>
  <si>
    <t>001746.OF</t>
  </si>
  <si>
    <t>009689.OF</t>
  </si>
  <si>
    <t>009690.OF</t>
  </si>
  <si>
    <t>519613.OF</t>
  </si>
  <si>
    <t>519614.OF,519615.OF</t>
  </si>
  <si>
    <t>005459.OF</t>
  </si>
  <si>
    <t>005460.OF</t>
  </si>
  <si>
    <t>519652.OF</t>
  </si>
  <si>
    <t>519646.OF,519653.OF</t>
  </si>
  <si>
    <t>519629.OF</t>
  </si>
  <si>
    <t>519630.OF</t>
  </si>
  <si>
    <t>005386.OF</t>
  </si>
  <si>
    <t>005387.OF</t>
  </si>
  <si>
    <t>519623.OF</t>
  </si>
  <si>
    <t>519624.OF</t>
  </si>
  <si>
    <t>519625.OF</t>
  </si>
  <si>
    <t>519626.OF</t>
  </si>
  <si>
    <t>永赢鑫享</t>
  </si>
  <si>
    <t>永赢鑫盛</t>
  </si>
  <si>
    <t>永赢鑫欣</t>
  </si>
  <si>
    <t>002389.OF</t>
  </si>
  <si>
    <t>002390.OF</t>
  </si>
  <si>
    <t>001446.OF</t>
  </si>
  <si>
    <t>002017.OF</t>
  </si>
  <si>
    <t>002777.OF</t>
  </si>
  <si>
    <t>招商丰泰</t>
  </si>
  <si>
    <t>008033.OF</t>
  </si>
  <si>
    <t>008034.OF</t>
  </si>
  <si>
    <t>004734.OF</t>
  </si>
  <si>
    <t>004735.OF</t>
  </si>
  <si>
    <t>004157.OF</t>
  </si>
  <si>
    <t>004158.OF</t>
  </si>
  <si>
    <t>001402.OF</t>
  </si>
  <si>
    <t>002030.OF</t>
  </si>
  <si>
    <t>165526.OF</t>
  </si>
  <si>
    <t>165527.OF</t>
  </si>
  <si>
    <t>003433.OF</t>
  </si>
  <si>
    <t>003235.OF</t>
  </si>
  <si>
    <t>005274.OF</t>
  </si>
  <si>
    <t>中银景福回报</t>
  </si>
  <si>
    <t>003843.OF</t>
  </si>
  <si>
    <t>关联代码</t>
  </si>
  <si>
    <t>变化</t>
  </si>
  <si>
    <t>内部分类</t>
  </si>
  <si>
    <t>基金公司</t>
    <phoneticPr fontId="2" type="noConversion"/>
  </si>
  <si>
    <t>100058.OF</t>
  </si>
  <si>
    <t>007075.OF</t>
  </si>
  <si>
    <t>富国产业债A/C</t>
  </si>
  <si>
    <t>中长期债基和一级债基</t>
  </si>
  <si>
    <t>000191.OF</t>
  </si>
  <si>
    <t>000192.OF,006684.OF</t>
  </si>
  <si>
    <t>富国信用债A/C/D</t>
    <phoneticPr fontId="8" type="noConversion"/>
  </si>
  <si>
    <t>040040.OF</t>
  </si>
  <si>
    <t>040041.OF</t>
  </si>
  <si>
    <t>华安纯债A/C</t>
  </si>
  <si>
    <t>000563.OF</t>
  </si>
  <si>
    <t>000564.OF</t>
  </si>
  <si>
    <t>南方通利A/C</t>
  </si>
  <si>
    <t>700005.OF</t>
  </si>
  <si>
    <t>700006.OF</t>
  </si>
  <si>
    <t>平安添利A/C</t>
  </si>
  <si>
    <t>003078.OF</t>
  </si>
  <si>
    <t>006865.OF</t>
  </si>
  <si>
    <t>泰康安惠纯债A/C</t>
  </si>
  <si>
    <t>002245.OF</t>
  </si>
  <si>
    <t>002246.OF</t>
  </si>
  <si>
    <t>泰康稳健增利A/C</t>
  </si>
  <si>
    <t>003949.OF</t>
  </si>
  <si>
    <t>008173.OF</t>
  </si>
  <si>
    <t>兴全稳泰A/C</t>
  </si>
  <si>
    <t>兴证全球基金</t>
  </si>
  <si>
    <t>000147.OF</t>
  </si>
  <si>
    <t>000148.OF</t>
  </si>
  <si>
    <t>易方达高等级信用债A/C</t>
  </si>
  <si>
    <t>银华基金</t>
  </si>
  <si>
    <t>090010.OF</t>
    <phoneticPr fontId="8" type="noConversion"/>
  </si>
  <si>
    <t>159905.OF</t>
    <phoneticPr fontId="8" type="noConversion"/>
  </si>
  <si>
    <t>160222.OF</t>
    <phoneticPr fontId="8" type="noConversion"/>
  </si>
  <si>
    <t>501029.OF</t>
    <phoneticPr fontId="8" type="noConversion"/>
  </si>
  <si>
    <t>160631.OF</t>
    <phoneticPr fontId="8" type="noConversion"/>
  </si>
  <si>
    <t>160630.OF</t>
    <phoneticPr fontId="8" type="noConversion"/>
  </si>
  <si>
    <t>161724.OF</t>
    <phoneticPr fontId="8" type="noConversion"/>
  </si>
  <si>
    <t>西部利得中证500</t>
    <phoneticPr fontId="2" type="noConversion"/>
  </si>
  <si>
    <t>华夏中证500</t>
    <phoneticPr fontId="2" type="noConversion"/>
  </si>
  <si>
    <t>投资类型</t>
    <phoneticPr fontId="2" type="noConversion"/>
  </si>
  <si>
    <t>最大回撤</t>
    <phoneticPr fontId="2" type="noConversion"/>
  </si>
  <si>
    <t>YTD</t>
    <phoneticPr fontId="2" type="noConversion"/>
  </si>
  <si>
    <t>嘉实绝对收益策略</t>
    <phoneticPr fontId="8" type="noConversion"/>
  </si>
  <si>
    <t>嘉实对冲套利</t>
    <phoneticPr fontId="8" type="noConversion"/>
  </si>
  <si>
    <t>009624.OF</t>
  </si>
  <si>
    <t>安信稳健阿尔法定开A/C</t>
    <phoneticPr fontId="8" type="noConversion"/>
  </si>
  <si>
    <t>申万菱信量化对冲策略</t>
    <phoneticPr fontId="8" type="noConversion"/>
  </si>
  <si>
    <t>000992.OF</t>
  </si>
  <si>
    <t>广发对冲套利</t>
    <phoneticPr fontId="8" type="noConversion"/>
  </si>
  <si>
    <t>000762.OF</t>
  </si>
  <si>
    <t>008140.OF</t>
  </si>
  <si>
    <t>汇添富绝对收益策略A/C</t>
    <phoneticPr fontId="8" type="noConversion"/>
  </si>
  <si>
    <t>000672.OF</t>
  </si>
  <si>
    <t>工银瑞信绝对收益A/C</t>
    <phoneticPr fontId="8" type="noConversion"/>
  </si>
  <si>
    <t>9/37</t>
  </si>
  <si>
    <t>14/37</t>
  </si>
  <si>
    <t>17/37</t>
  </si>
  <si>
    <t>博时上证50ETF</t>
    <phoneticPr fontId="2" type="noConversion"/>
  </si>
  <si>
    <t>天弘增强回报</t>
    <phoneticPr fontId="2" type="noConversion"/>
  </si>
  <si>
    <t>180金融</t>
  </si>
  <si>
    <t>300非银</t>
  </si>
  <si>
    <t>全指金融</t>
  </si>
  <si>
    <t>中证银行</t>
  </si>
  <si>
    <t>中证酒</t>
  </si>
  <si>
    <t>CS消费50</t>
  </si>
  <si>
    <t>CS生医</t>
  </si>
  <si>
    <t>上海国企</t>
  </si>
  <si>
    <t>结构调整</t>
  </si>
  <si>
    <t>中证红利</t>
  </si>
  <si>
    <t>515690.OF</t>
  </si>
  <si>
    <t>鹏华中证高股息龙头ETF</t>
  </si>
  <si>
    <t>931373.CSI</t>
  </si>
  <si>
    <t>股息龙头</t>
  </si>
  <si>
    <t>动漫游戏</t>
  </si>
  <si>
    <t>513050.OF</t>
  </si>
  <si>
    <t>易方达中证海外互联ETF</t>
  </si>
  <si>
    <t>h30533.CSI</t>
  </si>
  <si>
    <t>中国互联网50</t>
  </si>
  <si>
    <t>513330.OF</t>
  </si>
  <si>
    <t>华夏恒生互联网科技业ETF</t>
  </si>
  <si>
    <t>HSIII.HI</t>
  </si>
  <si>
    <t>恒生互联网科技业</t>
  </si>
  <si>
    <t>CS人工智</t>
  </si>
  <si>
    <t>人工智能</t>
  </si>
  <si>
    <t>5G通信</t>
  </si>
  <si>
    <t>中证全指通信设备</t>
  </si>
  <si>
    <t>中华半导体芯片</t>
  </si>
  <si>
    <t>中证全指半导体</t>
  </si>
  <si>
    <t>CS新能车</t>
  </si>
  <si>
    <t>稀土产业</t>
  </si>
  <si>
    <t>细分化工</t>
  </si>
  <si>
    <t>中证钢铁</t>
  </si>
  <si>
    <t>中证全指建筑材料</t>
  </si>
  <si>
    <t>中证能源</t>
  </si>
  <si>
    <t>159945.OF</t>
  </si>
  <si>
    <t>广发中证全指能源ETF</t>
  </si>
  <si>
    <t>000986.SH</t>
  </si>
  <si>
    <t>全指能源</t>
  </si>
  <si>
    <t>装备产业</t>
  </si>
  <si>
    <t>516960.OF</t>
  </si>
  <si>
    <t>国泰中证细分机械设备产业ETF</t>
  </si>
  <si>
    <t>000812.CSI</t>
  </si>
  <si>
    <t>细分机械</t>
  </si>
  <si>
    <t>159886.OF</t>
  </si>
  <si>
    <t>富国中证细分机械设备产业ETF</t>
  </si>
  <si>
    <t>中证军工</t>
  </si>
  <si>
    <t>军工龙头</t>
  </si>
  <si>
    <t>内地低碳</t>
  </si>
  <si>
    <t>300 ESG</t>
  </si>
  <si>
    <t>ESG120策略</t>
  </si>
  <si>
    <t>ESG 300</t>
  </si>
  <si>
    <t>中证畜牧</t>
  </si>
  <si>
    <t>中证全指房地产</t>
  </si>
  <si>
    <t>515060.OF</t>
  </si>
  <si>
    <t>华夏中证全指房地产ETF</t>
  </si>
  <si>
    <t>CS物流</t>
  </si>
  <si>
    <t>国企改革</t>
  </si>
  <si>
    <t>深证红利</t>
  </si>
  <si>
    <t>全指医药</t>
  </si>
  <si>
    <t>国证食品</t>
  </si>
  <si>
    <t>标普A股红利</t>
  </si>
  <si>
    <t>科创50</t>
  </si>
  <si>
    <t>鹏华中证银行A</t>
  </si>
  <si>
    <t>中证国防</t>
  </si>
  <si>
    <t>消费80</t>
  </si>
  <si>
    <t>煤炭等权</t>
  </si>
  <si>
    <t>510150.OF</t>
    <phoneticPr fontId="8" type="noConversion"/>
  </si>
  <si>
    <t>588080.OF</t>
    <phoneticPr fontId="8" type="noConversion"/>
  </si>
  <si>
    <t>定位</t>
    <phoneticPr fontId="8" type="noConversion"/>
  </si>
  <si>
    <t>一级分类</t>
    <phoneticPr fontId="8" type="noConversion"/>
  </si>
  <si>
    <t>二级分类</t>
    <phoneticPr fontId="8" type="noConversion"/>
  </si>
  <si>
    <t>工具型</t>
    <phoneticPr fontId="8" type="noConversion"/>
  </si>
  <si>
    <t>货币基金</t>
  </si>
  <si>
    <t>债券基金</t>
  </si>
  <si>
    <t>短债基金</t>
  </si>
  <si>
    <t>可转债基金</t>
  </si>
  <si>
    <t>另类投资基金</t>
  </si>
  <si>
    <t>商品型基金</t>
  </si>
  <si>
    <t>股票型基金</t>
  </si>
  <si>
    <t>被动指数型基金</t>
  </si>
  <si>
    <t>主动管理型</t>
    <phoneticPr fontId="8" type="noConversion"/>
  </si>
  <si>
    <t>增强指数型基金</t>
  </si>
  <si>
    <t>主动股票型</t>
    <phoneticPr fontId="8" type="noConversion"/>
  </si>
  <si>
    <t>绝对收益型基金</t>
  </si>
  <si>
    <t>股票多空型</t>
    <phoneticPr fontId="8" type="noConversion"/>
  </si>
  <si>
    <t>二级债基</t>
    <phoneticPr fontId="8" type="noConversion"/>
  </si>
  <si>
    <t>偏债混合（灵活配置、混合）</t>
    <phoneticPr fontId="8" type="noConversion"/>
  </si>
  <si>
    <t>数量</t>
    <phoneticPr fontId="8" type="noConversion"/>
  </si>
  <si>
    <t>主动利率债</t>
    <phoneticPr fontId="2" type="noConversion"/>
  </si>
  <si>
    <t>基金代码</t>
    <phoneticPr fontId="2" type="noConversion"/>
  </si>
  <si>
    <t>关联代码</t>
    <phoneticPr fontId="2" type="noConversion"/>
  </si>
  <si>
    <t>基金简称</t>
    <phoneticPr fontId="2" type="noConversion"/>
  </si>
  <si>
    <t>基金经理</t>
    <phoneticPr fontId="2" type="noConversion"/>
  </si>
  <si>
    <t>今年以来</t>
    <phoneticPr fontId="2" type="noConversion"/>
  </si>
  <si>
    <t>业绩</t>
    <phoneticPr fontId="2" type="noConversion"/>
  </si>
  <si>
    <t>排名</t>
    <phoneticPr fontId="2" type="noConversion"/>
  </si>
  <si>
    <t>产品规模（亿）</t>
    <phoneticPr fontId="2" type="noConversion"/>
  </si>
  <si>
    <t>基金行业/风格</t>
    <phoneticPr fontId="2" type="noConversion"/>
  </si>
  <si>
    <t>股票型基金</t>
    <phoneticPr fontId="2" type="noConversion"/>
  </si>
  <si>
    <t>近3月</t>
    <phoneticPr fontId="2" type="noConversion"/>
  </si>
  <si>
    <t>静态收益率</t>
    <phoneticPr fontId="2" type="noConversion"/>
  </si>
  <si>
    <t>近7日年化收益率</t>
    <phoneticPr fontId="2" type="noConversion"/>
  </si>
  <si>
    <t>被动指数利率债</t>
    <phoneticPr fontId="2" type="noConversion"/>
  </si>
  <si>
    <t>近两年</t>
    <phoneticPr fontId="2" type="noConversion"/>
  </si>
  <si>
    <t>回撤</t>
    <phoneticPr fontId="2" type="noConversion"/>
  </si>
  <si>
    <t>股票占比</t>
    <phoneticPr fontId="2" type="noConversion"/>
  </si>
  <si>
    <t>利率债占比</t>
    <phoneticPr fontId="2" type="noConversion"/>
  </si>
  <si>
    <t>短债</t>
    <phoneticPr fontId="2" type="noConversion"/>
  </si>
  <si>
    <t>债券集中度</t>
    <phoneticPr fontId="2" type="noConversion"/>
  </si>
  <si>
    <t>可转债</t>
    <phoneticPr fontId="2" type="noConversion"/>
  </si>
  <si>
    <t>商品型基金</t>
    <phoneticPr fontId="2" type="noConversion"/>
  </si>
  <si>
    <t>股票多空型基金</t>
    <phoneticPr fontId="2" type="noConversion"/>
  </si>
  <si>
    <t>月度胜率</t>
    <phoneticPr fontId="2" type="noConversion"/>
  </si>
  <si>
    <t>近1年？</t>
    <phoneticPr fontId="2" type="noConversion"/>
  </si>
  <si>
    <t>二级债基</t>
    <phoneticPr fontId="2" type="noConversion"/>
  </si>
  <si>
    <t>信用债占比</t>
    <phoneticPr fontId="2" type="noConversion"/>
  </si>
  <si>
    <t>前5大债券</t>
    <phoneticPr fontId="2" type="noConversion"/>
  </si>
  <si>
    <t>混合或灵活配置</t>
    <phoneticPr fontId="2" type="noConversion"/>
  </si>
  <si>
    <t>权益仓位</t>
    <phoneticPr fontId="2" type="noConversion"/>
  </si>
  <si>
    <t>QDII基金</t>
    <phoneticPr fontId="2" type="noConversion"/>
  </si>
  <si>
    <t>权益仓位占比</t>
    <phoneticPr fontId="2" type="noConversion"/>
  </si>
  <si>
    <t>打新基金</t>
    <phoneticPr fontId="2" type="noConversion"/>
  </si>
  <si>
    <t>打新贡献</t>
    <phoneticPr fontId="2" type="noConversion"/>
  </si>
  <si>
    <t>公司入围率</t>
    <phoneticPr fontId="2" type="noConversion"/>
  </si>
  <si>
    <t>纯债债基</t>
    <phoneticPr fontId="2" type="noConversion"/>
  </si>
  <si>
    <t>被动指数基金</t>
    <phoneticPr fontId="2" type="noConversion"/>
  </si>
  <si>
    <t>联结基金代码</t>
    <phoneticPr fontId="2" type="noConversion"/>
  </si>
  <si>
    <t>基金代码（场内）</t>
    <phoneticPr fontId="2" type="noConversion"/>
  </si>
  <si>
    <t>指数增强基金</t>
    <phoneticPr fontId="2" type="noConversion"/>
  </si>
  <si>
    <t>超额收益</t>
    <phoneticPr fontId="2" type="noConversion"/>
  </si>
  <si>
    <t>基金公司简称</t>
    <phoneticPr fontId="2" type="noConversion"/>
  </si>
  <si>
    <t>基金经理年限</t>
    <phoneticPr fontId="2" type="noConversion"/>
  </si>
  <si>
    <t>货币基金和货币ETF</t>
    <phoneticPr fontId="2" type="noConversion"/>
  </si>
  <si>
    <t>跟踪指数代码</t>
    <phoneticPr fontId="2" type="noConversion"/>
  </si>
  <si>
    <t>跟踪误差</t>
    <phoneticPr fontId="2" type="noConversion"/>
  </si>
  <si>
    <t>1、规模300亿以上
2、近3个月收益率处于前50%
3、静态收益率和近7日年化收益率不超过20BP
4、如果超过以上标准则采用规模和收益打分取前30。
5、其他条件，处于开放期，最低持有期安排满足投资需要。</t>
    <phoneticPr fontId="3" type="noConversion"/>
  </si>
  <si>
    <t>鹏华可转债A</t>
  </si>
  <si>
    <t>浙商丰利增强</t>
  </si>
  <si>
    <t>富国可转债A</t>
  </si>
  <si>
    <t>南方希元可转债</t>
  </si>
  <si>
    <t>博时转债增强A</t>
  </si>
  <si>
    <t>汇添富可转债A</t>
  </si>
  <si>
    <t>华夏可转债增强A</t>
  </si>
  <si>
    <t>南方昌元可转债A</t>
  </si>
  <si>
    <t>华商可转债A</t>
  </si>
  <si>
    <t>广发可转债A</t>
  </si>
  <si>
    <t>华宝可转债A</t>
  </si>
  <si>
    <t>长信可转债A</t>
  </si>
  <si>
    <t>中银转债增强A</t>
  </si>
  <si>
    <t>中欧可转债A</t>
  </si>
  <si>
    <t>申万菱信可转债</t>
  </si>
  <si>
    <t>4/495</t>
  </si>
  <si>
    <t>3/495</t>
  </si>
  <si>
    <t>25/495</t>
  </si>
  <si>
    <t>12/495</t>
  </si>
  <si>
    <t>19/495</t>
  </si>
  <si>
    <t>41/495</t>
  </si>
  <si>
    <t>13/495</t>
  </si>
  <si>
    <t>5/495</t>
  </si>
  <si>
    <t>9/495</t>
  </si>
  <si>
    <t>7/495</t>
  </si>
  <si>
    <t>1/145</t>
  </si>
  <si>
    <t>81/495</t>
  </si>
  <si>
    <t>32/495</t>
  </si>
  <si>
    <t>79/495</t>
  </si>
  <si>
    <t>24/495</t>
  </si>
  <si>
    <t>007128.OF</t>
    <phoneticPr fontId="2" type="noConversion"/>
  </si>
  <si>
    <t>重仓信用债占比</t>
    <phoneticPr fontId="2" type="noConversion"/>
  </si>
  <si>
    <t>003022.OF,011222.OF,511660.OF</t>
  </si>
  <si>
    <t>陈建良,先轲宇</t>
  </si>
  <si>
    <t>建信基金</t>
  </si>
  <si>
    <t>005092.OF,270004.OF,270014.OF,511920.OF</t>
  </si>
  <si>
    <t>温秀娟</t>
  </si>
  <si>
    <t>003816.OF</t>
  </si>
  <si>
    <t>王树丽</t>
  </si>
  <si>
    <t>040038.OF,040039.OF,511600.OF</t>
  </si>
  <si>
    <t>李邦长,孙丽娜</t>
  </si>
  <si>
    <t>002758.OF</t>
  </si>
  <si>
    <t>000686.OF</t>
  </si>
  <si>
    <t>于倩倩,陈建良,先轲宇</t>
  </si>
  <si>
    <t>001820.OF</t>
  </si>
  <si>
    <t>王健</t>
  </si>
  <si>
    <t>003482.OF</t>
  </si>
  <si>
    <t>季参平</t>
  </si>
  <si>
    <t>交银施罗德基金</t>
  </si>
  <si>
    <t>020007.OF</t>
  </si>
  <si>
    <t>丁士恒,陶然</t>
  </si>
  <si>
    <t>国泰基金</t>
  </si>
  <si>
    <t>340005.OF</t>
  </si>
  <si>
    <t>谢芝兰,邓娟</t>
  </si>
  <si>
    <t>003534.OF,003536.OF</t>
  </si>
  <si>
    <t>曹治国</t>
  </si>
  <si>
    <t>浦银安盛基金</t>
  </si>
  <si>
    <t>001666.OF</t>
  </si>
  <si>
    <t>叶朝明,胡哲妮</t>
  </si>
  <si>
    <t>000693.OF</t>
  </si>
  <si>
    <t>于倩倩,陈建良,吴沛文</t>
  </si>
  <si>
    <t>004841.OF</t>
  </si>
  <si>
    <t>魏桢</t>
  </si>
  <si>
    <t>003678.OF</t>
  </si>
  <si>
    <t>李倩</t>
  </si>
  <si>
    <t>中融基金</t>
  </si>
  <si>
    <t>000359.OF</t>
  </si>
  <si>
    <t>石大怿,刘朝阳</t>
  </si>
  <si>
    <t>003473.OF,005194.OF</t>
  </si>
  <si>
    <t>夏晨曦,蔡奕奕</t>
  </si>
  <si>
    <t>001929.OF</t>
  </si>
  <si>
    <t>周飞</t>
  </si>
  <si>
    <t>000748.OF</t>
  </si>
  <si>
    <t>温秀娟,任爽</t>
  </si>
  <si>
    <t>000602.OF</t>
  </si>
  <si>
    <t>张波,吴旅忠</t>
  </si>
  <si>
    <t>004216.OF</t>
  </si>
  <si>
    <t>雷志强</t>
  </si>
  <si>
    <t>兴业基金</t>
  </si>
  <si>
    <t>叶朝明,方莉</t>
  </si>
  <si>
    <t>000389.OF</t>
  </si>
  <si>
    <t>任爽,温秀娟</t>
  </si>
  <si>
    <t>000330.OF,009589.OF</t>
  </si>
  <si>
    <t>蒋文玲</t>
  </si>
  <si>
    <t>000343.OF</t>
  </si>
  <si>
    <t>曲波</t>
  </si>
  <si>
    <t>202307.OF</t>
  </si>
  <si>
    <t>董浩</t>
  </si>
  <si>
    <t>000380.OF</t>
  </si>
  <si>
    <t>陈威霖,米良</t>
  </si>
  <si>
    <t>景顺长城基金</t>
  </si>
  <si>
    <t>004770.OF</t>
  </si>
  <si>
    <t>何谦</t>
  </si>
  <si>
    <t>海富通基金</t>
  </si>
  <si>
    <t>260102.OF</t>
  </si>
  <si>
    <t>009744.OF</t>
  </si>
  <si>
    <t>易祺坤,吕一楠</t>
  </si>
  <si>
    <t>英大基金</t>
  </si>
  <si>
    <t>001211.OF,004939.OF</t>
  </si>
  <si>
    <t>王慧杰</t>
  </si>
  <si>
    <t>中欧基金</t>
  </si>
  <si>
    <t>000505.OF,511970.OF,511970.SH</t>
  </si>
  <si>
    <t>桑迎</t>
  </si>
  <si>
    <t>国寿安保基金</t>
  </si>
  <si>
    <t>王登峰,刘莹</t>
  </si>
  <si>
    <t>天弘基金</t>
  </si>
  <si>
    <t>006492.OF,013592.OF</t>
  </si>
  <si>
    <t>夏晨曦,董浩,朱佳</t>
  </si>
  <si>
    <t>007011.OF</t>
  </si>
  <si>
    <t>陶尹斌</t>
  </si>
  <si>
    <t>009616.OF</t>
  </si>
  <si>
    <t>夏晨曦,朱佳</t>
  </si>
  <si>
    <t>007148.OF</t>
  </si>
  <si>
    <t>万志文</t>
  </si>
  <si>
    <t>007027.OF</t>
  </si>
  <si>
    <t>刘思,闫晗</t>
  </si>
  <si>
    <t>袁素</t>
  </si>
  <si>
    <t>中加基金</t>
  </si>
  <si>
    <t>009325.OF</t>
  </si>
  <si>
    <t>张棪</t>
  </si>
  <si>
    <t>长城基金</t>
  </si>
  <si>
    <t>009530.OF</t>
  </si>
  <si>
    <t>朱柏蓉</t>
  </si>
  <si>
    <t>田原,李宪</t>
  </si>
  <si>
    <t>中银基金</t>
  </si>
  <si>
    <t>007172.OF</t>
  </si>
  <si>
    <t>杨真</t>
  </si>
  <si>
    <t>003377.OF,011062.OF</t>
  </si>
  <si>
    <t>王予柯</t>
  </si>
  <si>
    <t>009803.OF</t>
  </si>
  <si>
    <t>胡剑,杨真</t>
  </si>
  <si>
    <t>姚臻</t>
  </si>
  <si>
    <t>农银汇理基金</t>
  </si>
  <si>
    <t>成钧</t>
  </si>
  <si>
    <t>张玓</t>
  </si>
  <si>
    <t>民生加银基金</t>
  </si>
  <si>
    <t>赵旭东</t>
  </si>
  <si>
    <t>007125.OF,012166.OF</t>
  </si>
  <si>
    <t>陈涵</t>
  </si>
  <si>
    <t>工银瑞信基金</t>
  </si>
  <si>
    <t>006746.OF</t>
  </si>
  <si>
    <t>魏玉敏,季参平</t>
  </si>
  <si>
    <t>009703.OF</t>
  </si>
  <si>
    <t>李振宇</t>
  </si>
  <si>
    <t>郑涛</t>
  </si>
  <si>
    <t>006494.OF,013593.OF</t>
  </si>
  <si>
    <t>朱佳</t>
  </si>
  <si>
    <t>007198.OF</t>
  </si>
  <si>
    <t>武磊</t>
  </si>
  <si>
    <t>007253.OF</t>
  </si>
  <si>
    <t>王予柯,李伟</t>
  </si>
  <si>
    <t>009316.OF</t>
  </si>
  <si>
    <t>007495.OF</t>
  </si>
  <si>
    <t>唐丁祥</t>
  </si>
  <si>
    <t>007022.OF</t>
  </si>
  <si>
    <t>常逍遥</t>
  </si>
  <si>
    <t>魏泰源</t>
  </si>
  <si>
    <t>杨野</t>
  </si>
  <si>
    <t>永赢基金</t>
  </si>
  <si>
    <t>009582.OF</t>
  </si>
  <si>
    <t>黄力,卢珊</t>
  </si>
  <si>
    <t>刘洋</t>
  </si>
  <si>
    <t>009722.OF</t>
  </si>
  <si>
    <t>张恒</t>
  </si>
  <si>
    <t>010521.OF</t>
  </si>
  <si>
    <t>周宇,郭振宇</t>
  </si>
  <si>
    <t>周潜玮</t>
  </si>
  <si>
    <t>万家基金</t>
  </si>
  <si>
    <t>李峰</t>
  </si>
  <si>
    <t>成念良</t>
  </si>
  <si>
    <t>大成基金</t>
  </si>
  <si>
    <t>000085.OF</t>
  </si>
  <si>
    <t>黄海峰</t>
  </si>
  <si>
    <t>000784.OF,007845.OF</t>
  </si>
  <si>
    <t>006562.OF</t>
  </si>
  <si>
    <t>004673.OF</t>
  </si>
  <si>
    <t>刘明宇</t>
  </si>
  <si>
    <t>005755.OF,005756.OF,010048.OF</t>
  </si>
  <si>
    <t>段玮婧</t>
  </si>
  <si>
    <t>006361.OF,009942.OF</t>
  </si>
  <si>
    <t>李杰</t>
  </si>
  <si>
    <t>财通证券资管</t>
  </si>
  <si>
    <t>006647.OF,011622.OF</t>
  </si>
  <si>
    <t>006774.OF</t>
  </si>
  <si>
    <t>阚磊</t>
  </si>
  <si>
    <t>006794.OF</t>
  </si>
  <si>
    <t>黄莹洁</t>
  </si>
  <si>
    <t>006800.OF,008922.OF</t>
  </si>
  <si>
    <t>宫志芳,周庆</t>
  </si>
  <si>
    <t>009985.OF</t>
  </si>
  <si>
    <t>卢绮婷</t>
  </si>
  <si>
    <t>006966.OF</t>
  </si>
  <si>
    <t>罗晓倩,杨烨超</t>
  </si>
  <si>
    <t>财通基金</t>
  </si>
  <si>
    <t>007150.OF,008080.OF</t>
  </si>
  <si>
    <t>王景明</t>
  </si>
  <si>
    <t>007457.OF,007458.OF</t>
  </si>
  <si>
    <t>007824.OF</t>
  </si>
  <si>
    <t>王昌俊</t>
  </si>
  <si>
    <t>007020.OF</t>
  </si>
  <si>
    <t>马晓璇,郑如熙</t>
  </si>
  <si>
    <t>010964.OF</t>
  </si>
  <si>
    <t>王石千</t>
  </si>
  <si>
    <t>贾腾,周锦程,陈亚芳</t>
  </si>
  <si>
    <t>浙商基金</t>
  </si>
  <si>
    <t>009758.OF</t>
  </si>
  <si>
    <t>张明凯</t>
  </si>
  <si>
    <t>刘文良</t>
  </si>
  <si>
    <t>050119.OF</t>
  </si>
  <si>
    <t>邓欣雨</t>
  </si>
  <si>
    <t>470059.OF</t>
  </si>
  <si>
    <t>吴江宏,胡奕</t>
  </si>
  <si>
    <t>001046.OF,012887.OF</t>
  </si>
  <si>
    <t>何家琪</t>
  </si>
  <si>
    <t>006031.OF</t>
  </si>
  <si>
    <t>005284.OF</t>
  </si>
  <si>
    <t>张永志</t>
  </si>
  <si>
    <t>华商基金</t>
  </si>
  <si>
    <t>006483.OF,010629.OF</t>
  </si>
  <si>
    <t>吴敌</t>
  </si>
  <si>
    <t>008817.OF</t>
  </si>
  <si>
    <t>李栋梁</t>
  </si>
  <si>
    <t>519976.OF</t>
  </si>
  <si>
    <t>李家春,吴晖,倪伟</t>
  </si>
  <si>
    <t>长信基金</t>
  </si>
  <si>
    <t>163817.OF</t>
  </si>
  <si>
    <t>李建</t>
  </si>
  <si>
    <t>004994.OF</t>
  </si>
  <si>
    <t>华李成,彭震威</t>
  </si>
  <si>
    <t>范磊</t>
  </si>
  <si>
    <t>申万菱信基金</t>
  </si>
  <si>
    <t>008008.OF,110008.OF</t>
  </si>
  <si>
    <t>胡剑</t>
  </si>
  <si>
    <t>013149.OF</t>
  </si>
  <si>
    <t>000876.OF</t>
  </si>
  <si>
    <t>黎颖芳</t>
  </si>
  <si>
    <t>林森,林虎</t>
  </si>
  <si>
    <t>孙慧,贾鹏</t>
  </si>
  <si>
    <t>002712.OF</t>
  </si>
  <si>
    <t>张芊,吴迪</t>
  </si>
  <si>
    <t>006585.OF</t>
  </si>
  <si>
    <t>林乐峰</t>
  </si>
  <si>
    <t>002794.OF,009610.OF,420102.OF</t>
  </si>
  <si>
    <t>姜晓丽,张寓,杜广</t>
  </si>
  <si>
    <t>007129.OF,009735.OF</t>
  </si>
  <si>
    <t>姜晓丽,张寓,彭玮</t>
  </si>
  <si>
    <t>180026.OF</t>
  </si>
  <si>
    <t>贾鹏,孙慧</t>
  </si>
  <si>
    <t>000046.OF</t>
  </si>
  <si>
    <t>何秀红</t>
  </si>
  <si>
    <t>000692.OF</t>
  </si>
  <si>
    <t>吴江宏</t>
  </si>
  <si>
    <t>001863.OF</t>
  </si>
  <si>
    <t>纪文静,胡伟</t>
  </si>
  <si>
    <t>东证资管</t>
  </si>
  <si>
    <t>002739.OF</t>
  </si>
  <si>
    <t>毛静平</t>
  </si>
  <si>
    <t>泓德基金</t>
  </si>
  <si>
    <t>206004.OF</t>
  </si>
  <si>
    <t>方昶</t>
  </si>
  <si>
    <t>128112.OF</t>
  </si>
  <si>
    <t>吴潇,宋璐,杨枫</t>
  </si>
  <si>
    <t>国投瑞银基金</t>
  </si>
  <si>
    <t>163812.OF</t>
  </si>
  <si>
    <t>奚鹏洲</t>
  </si>
  <si>
    <t>范晶伟</t>
  </si>
  <si>
    <t>012233.OF</t>
  </si>
  <si>
    <t>尹晓红,蔡振</t>
  </si>
  <si>
    <t>招商基金</t>
  </si>
  <si>
    <t>000119.OF</t>
  </si>
  <si>
    <t>张芊</t>
  </si>
  <si>
    <t>000386.OF</t>
  </si>
  <si>
    <t>董晗,李怡文</t>
  </si>
  <si>
    <t>姚秋</t>
  </si>
  <si>
    <t>新华基金</t>
  </si>
  <si>
    <t>002362.OF</t>
  </si>
  <si>
    <t>赵晓东</t>
  </si>
  <si>
    <t>002702.OF,005008.OF</t>
  </si>
  <si>
    <t>孔令超,徐觅</t>
  </si>
  <si>
    <t>002652.OF</t>
  </si>
  <si>
    <t>002962.OF</t>
  </si>
  <si>
    <t>黄华,蒋雯文</t>
  </si>
  <si>
    <t>006208.OF</t>
  </si>
  <si>
    <t>任翀,陈怡</t>
  </si>
  <si>
    <t>黄纪亮,武磊</t>
  </si>
  <si>
    <t>黄纪亮</t>
  </si>
  <si>
    <t>郑如熙</t>
  </si>
  <si>
    <t>何康</t>
  </si>
  <si>
    <t>张文平</t>
  </si>
  <si>
    <t>任翀</t>
  </si>
  <si>
    <t>蒋利娟</t>
  </si>
  <si>
    <t>王帅</t>
  </si>
  <si>
    <t>001156.OF</t>
  </si>
  <si>
    <t>申万菱信新能源汽车</t>
  </si>
  <si>
    <t>周小波,熊哲颖</t>
  </si>
  <si>
    <t>何凯</t>
  </si>
  <si>
    <t>邓思聪</t>
  </si>
  <si>
    <t>祁广东</t>
  </si>
  <si>
    <t>蒋一茜,刘志刚</t>
  </si>
  <si>
    <t>黄亮,张其思</t>
  </si>
  <si>
    <t>易方达原油</t>
  </si>
  <si>
    <t>范冰</t>
  </si>
  <si>
    <t>汇添富全球医疗</t>
  </si>
  <si>
    <t>刘江</t>
  </si>
  <si>
    <t>杨瑨</t>
  </si>
  <si>
    <t>汇添富全球消费</t>
  </si>
  <si>
    <t>郑慧莲</t>
  </si>
  <si>
    <t>易方达全球医药行业</t>
  </si>
  <si>
    <t>杨桢霄</t>
  </si>
  <si>
    <t>万琼</t>
  </si>
  <si>
    <t>刘杰</t>
  </si>
  <si>
    <t>叶帅</t>
  </si>
  <si>
    <t>倪斌</t>
  </si>
  <si>
    <t>周晶,杨洋</t>
  </si>
  <si>
    <t>徐猛</t>
  </si>
  <si>
    <t>嘉实全球互联网</t>
  </si>
  <si>
    <t>张丹华,王鑫晨</t>
  </si>
  <si>
    <t>易方达标普500</t>
  </si>
  <si>
    <t>易方达恒生H股ETF</t>
  </si>
  <si>
    <t>余海燕,成曦</t>
  </si>
  <si>
    <t>易方达H股ETF</t>
  </si>
  <si>
    <t>张坤</t>
  </si>
  <si>
    <t>余海燕,范冰</t>
  </si>
  <si>
    <t>968117.OF，968118.OF，968119.OF</t>
  </si>
  <si>
    <t>嘉实对冲套利</t>
  </si>
  <si>
    <t>金猛,方晗</t>
  </si>
  <si>
    <t>嘉实绝对收益策略</t>
  </si>
  <si>
    <t>金猛</t>
  </si>
  <si>
    <t>安信稳健阿尔法定开A</t>
  </si>
  <si>
    <t>徐黄玮</t>
  </si>
  <si>
    <t>安信基金</t>
  </si>
  <si>
    <t>8/37</t>
  </si>
  <si>
    <t>申万菱信量化对冲策略</t>
  </si>
  <si>
    <t>刘敦,夏祥全,孙晨进</t>
  </si>
  <si>
    <t>工银瑞信绝对收益A</t>
  </si>
  <si>
    <t>游凛峰</t>
  </si>
  <si>
    <t>广发对冲套利</t>
  </si>
  <si>
    <t>陈甄璞,陈宇庭</t>
  </si>
  <si>
    <t>16/37</t>
  </si>
  <si>
    <t>汇添富绝对收益策略A</t>
  </si>
  <si>
    <t>顾耀强,吴江宏</t>
  </si>
  <si>
    <t>19/37</t>
  </si>
  <si>
    <t>000314.OF</t>
  </si>
  <si>
    <t>000708.OF</t>
  </si>
  <si>
    <t>000932.OF</t>
  </si>
  <si>
    <t>001148.OF</t>
  </si>
  <si>
    <t>001312.OF</t>
  </si>
  <si>
    <t>001424.OF</t>
  </si>
  <si>
    <t>001427.OF</t>
  </si>
  <si>
    <t>001430.OF</t>
  </si>
  <si>
    <t>001453.OF</t>
  </si>
  <si>
    <t>001470.OF</t>
  </si>
  <si>
    <t>001485.OF</t>
  </si>
  <si>
    <t>001522.OF</t>
  </si>
  <si>
    <t>001547.OF</t>
  </si>
  <si>
    <t>001609.OF</t>
  </si>
  <si>
    <t>001664.OF</t>
  </si>
  <si>
    <t>001682.OF</t>
  </si>
  <si>
    <t>001688.OF</t>
  </si>
  <si>
    <t>001761.OF</t>
  </si>
  <si>
    <t>001850.OF</t>
  </si>
  <si>
    <t>001922.OF</t>
  </si>
  <si>
    <t>001939.OF</t>
  </si>
  <si>
    <t>002000.OF</t>
  </si>
  <si>
    <t>002018.OF</t>
  </si>
  <si>
    <t>002025.OF</t>
  </si>
  <si>
    <t>002049.OF</t>
  </si>
  <si>
    <t>002118.OF</t>
  </si>
  <si>
    <t>002197.OF</t>
  </si>
  <si>
    <t>002222.OF</t>
  </si>
  <si>
    <t>002231.OF</t>
  </si>
  <si>
    <t>002331.OF</t>
  </si>
  <si>
    <t>002398.OF</t>
  </si>
  <si>
    <t>002411.OF</t>
  </si>
  <si>
    <t>002415.OF</t>
  </si>
  <si>
    <t>002485.OF</t>
  </si>
  <si>
    <t>002498.OF</t>
  </si>
  <si>
    <t>002518.OF</t>
  </si>
  <si>
    <t>002558.OF</t>
  </si>
  <si>
    <t>002605.OF</t>
  </si>
  <si>
    <t>002660.OF</t>
  </si>
  <si>
    <t>002768.OF</t>
  </si>
  <si>
    <t>002776.OF</t>
  </si>
  <si>
    <t>003025.OF</t>
  </si>
  <si>
    <t>003119.OF</t>
  </si>
  <si>
    <t>003142.OF</t>
  </si>
  <si>
    <t>003234.OF</t>
  </si>
  <si>
    <t>003343.OF</t>
  </si>
  <si>
    <t>003432.OF</t>
  </si>
  <si>
    <t>003493.OF</t>
  </si>
  <si>
    <t>003591.OF</t>
  </si>
  <si>
    <t>003601.OF</t>
  </si>
  <si>
    <t>003626.OF</t>
  </si>
  <si>
    <t>003704.OF</t>
  </si>
  <si>
    <t>003754.OF</t>
  </si>
  <si>
    <t>003797.OF</t>
  </si>
  <si>
    <t>003803.OF</t>
  </si>
  <si>
    <t>003842.OF</t>
  </si>
  <si>
    <t>004010.OF</t>
  </si>
  <si>
    <t>004206.OF</t>
  </si>
  <si>
    <t>004405.OF</t>
  </si>
  <si>
    <t>004756.OF</t>
  </si>
  <si>
    <t>004760.OF</t>
  </si>
  <si>
    <t>004900.OF</t>
  </si>
  <si>
    <t>005067.OF</t>
  </si>
  <si>
    <t>005294.OF</t>
  </si>
  <si>
    <t>005373.OF</t>
  </si>
  <si>
    <t>005618.OF</t>
  </si>
  <si>
    <t>005865.OF</t>
  </si>
  <si>
    <t>005944.OF</t>
  </si>
  <si>
    <t>006457.OF</t>
  </si>
  <si>
    <t>008356.OF</t>
  </si>
  <si>
    <t>008723.OF</t>
  </si>
  <si>
    <t>008846.OF</t>
  </si>
  <si>
    <t>009154.OF</t>
  </si>
  <si>
    <t>009156.OF</t>
  </si>
  <si>
    <t>009387.OF</t>
  </si>
  <si>
    <t>009440.OF</t>
  </si>
  <si>
    <t>009545.OF</t>
  </si>
  <si>
    <t>010060.OF</t>
  </si>
  <si>
    <t>010395.OF</t>
  </si>
  <si>
    <t>010398.OF</t>
  </si>
  <si>
    <t>010508.OF</t>
  </si>
  <si>
    <t>010564.OF</t>
  </si>
  <si>
    <t>010657.OF</t>
  </si>
  <si>
    <t>010832.OF</t>
  </si>
  <si>
    <t>010916.OF</t>
  </si>
  <si>
    <t>010923.OF</t>
  </si>
  <si>
    <t>011004.OF</t>
  </si>
  <si>
    <t>011231.OF</t>
  </si>
  <si>
    <t>011484.OF</t>
  </si>
  <si>
    <t>011995.OF</t>
  </si>
  <si>
    <t>160323.OF</t>
  </si>
  <si>
    <t>161722.OF</t>
  </si>
  <si>
    <t>206013.OF</t>
  </si>
  <si>
    <t>253010.OF</t>
  </si>
  <si>
    <t>519050.OF</t>
  </si>
  <si>
    <t>519229.OF</t>
  </si>
  <si>
    <t>673071.OF</t>
  </si>
  <si>
    <t>郑可成,舒灏</t>
  </si>
  <si>
    <t>招商瑞丰A</t>
  </si>
  <si>
    <t>王刚</t>
  </si>
  <si>
    <t>国泰安康定期支付A</t>
  </si>
  <si>
    <t>王琳</t>
  </si>
  <si>
    <t>泰达宏利宏达B</t>
  </si>
  <si>
    <t>师婧,宁霄</t>
  </si>
  <si>
    <t>泰达宏利基金</t>
  </si>
  <si>
    <t>国泰国策驱动A</t>
  </si>
  <si>
    <t>戴计辉,邓时锋</t>
  </si>
  <si>
    <t>国泰浓益A</t>
  </si>
  <si>
    <t>樊利安</t>
  </si>
  <si>
    <t>贺涛</t>
  </si>
  <si>
    <t>华安安享</t>
  </si>
  <si>
    <t>郑可成</t>
  </si>
  <si>
    <t>000933.OF</t>
  </si>
  <si>
    <t>前海开源睿远稳健增利A</t>
  </si>
  <si>
    <t>刘静,董治国</t>
  </si>
  <si>
    <t>前海开源基金</t>
  </si>
  <si>
    <t>戴计辉</t>
  </si>
  <si>
    <t>申万菱信多策略A</t>
  </si>
  <si>
    <t>唐俊杰</t>
  </si>
  <si>
    <t>申万菱信安鑫回报A</t>
  </si>
  <si>
    <t>华泰柏瑞新利A</t>
  </si>
  <si>
    <t>郑青,董辰</t>
  </si>
  <si>
    <t>华泰柏瑞基金</t>
  </si>
  <si>
    <t>国泰兴益A</t>
  </si>
  <si>
    <t>华安新优选A</t>
  </si>
  <si>
    <t>周益鸣,陆奔</t>
  </si>
  <si>
    <t>鹏华弘和A</t>
  </si>
  <si>
    <t>刘方正</t>
  </si>
  <si>
    <t>011391.OF</t>
  </si>
  <si>
    <t>民生加银新战略A</t>
  </si>
  <si>
    <t>柳世庆,刘昊</t>
  </si>
  <si>
    <t>景顺长城领先回报A</t>
  </si>
  <si>
    <t>徐喻军,陈健宾</t>
  </si>
  <si>
    <t>黄万青,李富强</t>
  </si>
  <si>
    <t>安信鑫安得利A</t>
  </si>
  <si>
    <t>庄园</t>
  </si>
  <si>
    <t>信诚新选回报A</t>
  </si>
  <si>
    <t>提云涛,王颖</t>
  </si>
  <si>
    <t>中信保诚基金</t>
  </si>
  <si>
    <t>泰达宏利新思路A</t>
  </si>
  <si>
    <t>景顺长城安享回报A</t>
  </si>
  <si>
    <t>陈莹</t>
  </si>
  <si>
    <t>博时新起点A</t>
  </si>
  <si>
    <t>王曦,于冰</t>
  </si>
  <si>
    <t>招商丰泽A</t>
  </si>
  <si>
    <t>中邮乐享收益</t>
  </si>
  <si>
    <t>王喆,王高</t>
  </si>
  <si>
    <t>中邮基金</t>
  </si>
  <si>
    <t>鹏华弘鑫A</t>
  </si>
  <si>
    <t>李韵怡</t>
  </si>
  <si>
    <t>光大鼎鑫A</t>
  </si>
  <si>
    <t>融通基金</t>
  </si>
  <si>
    <t>陈国光,任明</t>
  </si>
  <si>
    <t>朱才敏</t>
  </si>
  <si>
    <t>叶乐天</t>
  </si>
  <si>
    <t>博时新策略A</t>
  </si>
  <si>
    <t>王曦,杨永光</t>
  </si>
  <si>
    <t>吴邦栋,郑青</t>
  </si>
  <si>
    <t>002923.OF</t>
  </si>
  <si>
    <t>兴业聚惠A</t>
  </si>
  <si>
    <t>徐青</t>
  </si>
  <si>
    <t>平安鑫安A</t>
  </si>
  <si>
    <t>嘉实新起点A</t>
  </si>
  <si>
    <t>刘宁</t>
  </si>
  <si>
    <t>易方达瑞富I</t>
  </si>
  <si>
    <t>韩阅川</t>
  </si>
  <si>
    <t>001762.OF,013532.OF</t>
  </si>
  <si>
    <t>广发安宏回报A</t>
  </si>
  <si>
    <t>国泰安益A</t>
  </si>
  <si>
    <t>光大欣鑫A</t>
  </si>
  <si>
    <t>陈栋,黄波</t>
  </si>
  <si>
    <t>光大睿鑫A</t>
  </si>
  <si>
    <t>翟云飞,黄波</t>
  </si>
  <si>
    <t>李敏,李昱</t>
  </si>
  <si>
    <t>鹏华弘安A</t>
  </si>
  <si>
    <t>李君</t>
  </si>
  <si>
    <t>广发聚盛A</t>
  </si>
  <si>
    <t>李晓博</t>
  </si>
  <si>
    <t>广发安盈A</t>
  </si>
  <si>
    <t>吴敌,张芊</t>
  </si>
  <si>
    <t>华夏新趋势A</t>
  </si>
  <si>
    <t>董阳阳</t>
  </si>
  <si>
    <t>平安安享灵活配置A</t>
  </si>
  <si>
    <t>毛时超</t>
  </si>
  <si>
    <t>陈怡,任翀</t>
  </si>
  <si>
    <t>天弘裕利A</t>
  </si>
  <si>
    <t>张寓,彭玮</t>
  </si>
  <si>
    <t>招商安德灵活配置A</t>
  </si>
  <si>
    <t>朱才敏,舒灏</t>
  </si>
  <si>
    <t>华夏新机遇A</t>
  </si>
  <si>
    <t>张一格</t>
  </si>
  <si>
    <t>国联安通盈C</t>
  </si>
  <si>
    <t>薛琳,王欢</t>
  </si>
  <si>
    <t>国联安基金</t>
  </si>
  <si>
    <t>东方盛世A</t>
  </si>
  <si>
    <t>曲华锋</t>
  </si>
  <si>
    <t>东方基金</t>
  </si>
  <si>
    <t>008221.OF</t>
  </si>
  <si>
    <t>兴业聚鑫A</t>
  </si>
  <si>
    <t>腊博</t>
  </si>
  <si>
    <t>民生加银鑫福A</t>
  </si>
  <si>
    <t>姚航</t>
  </si>
  <si>
    <t>博时鑫瑞A</t>
  </si>
  <si>
    <t>融通通慧A</t>
  </si>
  <si>
    <t>余志勇,黄浩荣</t>
  </si>
  <si>
    <t>013742.OF</t>
  </si>
  <si>
    <t>兴业聚源A</t>
  </si>
  <si>
    <t>013747.OF</t>
  </si>
  <si>
    <t>兴业聚丰A</t>
  </si>
  <si>
    <t>贺涛,马丁</t>
  </si>
  <si>
    <t>招商安荣A</t>
  </si>
  <si>
    <t>博时颐泰A</t>
  </si>
  <si>
    <t>杨永光,孙少锋</t>
  </si>
  <si>
    <t>安信新价值A</t>
  </si>
  <si>
    <t>钟光正,王涛,梁冰哲</t>
  </si>
  <si>
    <t>光大永鑫A</t>
  </si>
  <si>
    <t>詹佳,唐钰蔚</t>
  </si>
  <si>
    <t>光大诚鑫A</t>
  </si>
  <si>
    <t>翟云飞,李怀定</t>
  </si>
  <si>
    <t>光大吉鑫A</t>
  </si>
  <si>
    <t>房雷,李怀定</t>
  </si>
  <si>
    <t>博时鑫源A</t>
  </si>
  <si>
    <t>鹏华弘达A</t>
  </si>
  <si>
    <t>信诚至利A</t>
  </si>
  <si>
    <t>王颖</t>
  </si>
  <si>
    <t>鹏华弘惠A</t>
  </si>
  <si>
    <t>刘方正,牛孟艺</t>
  </si>
  <si>
    <t>信诚至瑞A</t>
  </si>
  <si>
    <t>提云涛,杨立春</t>
  </si>
  <si>
    <t>吴剑毅</t>
  </si>
  <si>
    <t>申万菱信安鑫优选A</t>
  </si>
  <si>
    <t>叶瑜珍,范磊</t>
  </si>
  <si>
    <t>华泰柏瑞享利A</t>
  </si>
  <si>
    <t>景顺长城泰安A</t>
  </si>
  <si>
    <t>平安鑫利A</t>
  </si>
  <si>
    <t>陈栋,翟云飞</t>
  </si>
  <si>
    <t>国泰普益A</t>
  </si>
  <si>
    <t>华安新瑞利A</t>
  </si>
  <si>
    <t>石雨欣</t>
  </si>
  <si>
    <t>华安新泰利A</t>
  </si>
  <si>
    <t>华安新丰利A</t>
  </si>
  <si>
    <t>马韬,石雨欣</t>
  </si>
  <si>
    <t>华安新恒利A</t>
  </si>
  <si>
    <t>中邮景泰A</t>
  </si>
  <si>
    <t>闫宜乘,江刘玮</t>
  </si>
  <si>
    <t>004011.OF</t>
  </si>
  <si>
    <t>华泰柏瑞鼎利A</t>
  </si>
  <si>
    <t>国联安鑫乾A</t>
  </si>
  <si>
    <t>杨子江,陈建华</t>
  </si>
  <si>
    <t>上投摩根安丰回报A</t>
  </si>
  <si>
    <t>杨鑫</t>
  </si>
  <si>
    <t>上投摩根基金</t>
  </si>
  <si>
    <t>博时鑫惠A</t>
  </si>
  <si>
    <t>杨永光,王曦</t>
  </si>
  <si>
    <t>信诚至诚A</t>
  </si>
  <si>
    <t>杨立春,王颖</t>
  </si>
  <si>
    <t>宋洋</t>
  </si>
  <si>
    <t>国寿安保稳寿A</t>
  </si>
  <si>
    <t>李一鸣,张标</t>
  </si>
  <si>
    <t>南方荣年定期开放A</t>
  </si>
  <si>
    <t>建信鑫稳回报A</t>
  </si>
  <si>
    <t>薛玲</t>
  </si>
  <si>
    <t>中欧瑾灵A</t>
  </si>
  <si>
    <t>张跃鹏</t>
  </si>
  <si>
    <t>广发鑫和A</t>
  </si>
  <si>
    <t>吴迪</t>
  </si>
  <si>
    <t>国寿安保稳吉A</t>
  </si>
  <si>
    <t>吴闻,张标</t>
  </si>
  <si>
    <t>国寿安保稳瑞A</t>
  </si>
  <si>
    <t>方旭赟,李捷</t>
  </si>
  <si>
    <t>财通资管鑫锐A</t>
  </si>
  <si>
    <t>顾宇笛,辛晨晨,邹舟</t>
  </si>
  <si>
    <t>王艺伟</t>
  </si>
  <si>
    <t>华夏睿磐泰利A</t>
  </si>
  <si>
    <t>涂海强</t>
  </si>
  <si>
    <t>万家瑞舜A</t>
  </si>
  <si>
    <t>尹诚庸</t>
  </si>
  <si>
    <t>005374.OF</t>
  </si>
  <si>
    <t>中加紫金A</t>
  </si>
  <si>
    <t>许飞虎</t>
  </si>
  <si>
    <t>银河睿达A</t>
  </si>
  <si>
    <t>蒋磊,韩晶</t>
  </si>
  <si>
    <t>银河基金</t>
  </si>
  <si>
    <t>黄春逢</t>
  </si>
  <si>
    <t>银河嘉谊A</t>
  </si>
  <si>
    <t>蒋磊,罗博</t>
  </si>
  <si>
    <t>融通红利机会A</t>
  </si>
  <si>
    <t>何龙</t>
  </si>
  <si>
    <t>泰康颐享A</t>
  </si>
  <si>
    <t>蒋利娟,金宏伟</t>
  </si>
  <si>
    <t>005866.OF</t>
  </si>
  <si>
    <t>浦银安盛量化多策略A</t>
  </si>
  <si>
    <t>陈士俊</t>
  </si>
  <si>
    <t>工银瑞信聚福C</t>
  </si>
  <si>
    <t>李昱,李敏</t>
  </si>
  <si>
    <t>平安估值优势A</t>
  </si>
  <si>
    <t>中加科盈A</t>
  </si>
  <si>
    <t>闫沛贤,李继民</t>
  </si>
  <si>
    <t>鹏华鑫享稳健C</t>
  </si>
  <si>
    <t>中加科丰价值精选</t>
  </si>
  <si>
    <t>冯汉杰,于跃</t>
  </si>
  <si>
    <t>广发招泰A</t>
  </si>
  <si>
    <t>万纯,陶毅</t>
  </si>
  <si>
    <t>黄浩荣,何龙</t>
  </si>
  <si>
    <t>008847.OF</t>
  </si>
  <si>
    <t>大成民稳增长A</t>
  </si>
  <si>
    <t>王磊,徐雄晖</t>
  </si>
  <si>
    <t>海富通富盈A</t>
  </si>
  <si>
    <t>杜晓海,夏妍妍</t>
  </si>
  <si>
    <t>海富通富泽A</t>
  </si>
  <si>
    <t>杜晓海,张靖爽</t>
  </si>
  <si>
    <t>光大保德信裕鑫A</t>
  </si>
  <si>
    <t>詹佳,毕凯,唐钰蔚</t>
  </si>
  <si>
    <t>博时鑫荣稳健A</t>
  </si>
  <si>
    <t>易方达瑞锦A</t>
  </si>
  <si>
    <t>杨康,韩阅川</t>
  </si>
  <si>
    <t>赵强</t>
  </si>
  <si>
    <t>华泰柏瑞景利A</t>
  </si>
  <si>
    <t>吴邦栋,何子建</t>
  </si>
  <si>
    <t>010399.OF</t>
  </si>
  <si>
    <t>中加科享A</t>
  </si>
  <si>
    <t>王梁,于跃</t>
  </si>
  <si>
    <t>博时鑫康A</t>
  </si>
  <si>
    <t>民生加银瑞利</t>
  </si>
  <si>
    <t>刘昊</t>
  </si>
  <si>
    <t>海富通欣睿A</t>
  </si>
  <si>
    <t>江勇</t>
  </si>
  <si>
    <t>国泰合益A</t>
  </si>
  <si>
    <t>交银施罗德臻选回报</t>
  </si>
  <si>
    <t>万纯,徐沛琳</t>
  </si>
  <si>
    <t>光大锦弘A</t>
  </si>
  <si>
    <t>金昉毅</t>
  </si>
  <si>
    <t>申万菱信宜选A</t>
  </si>
  <si>
    <t>国泰诚益A</t>
  </si>
  <si>
    <t>国泰民益A</t>
  </si>
  <si>
    <t>张城源</t>
  </si>
  <si>
    <t>张西林,姚飞军</t>
  </si>
  <si>
    <t>信诚新旺回报A</t>
  </si>
  <si>
    <t>戴钢</t>
  </si>
  <si>
    <t>国联安安心成长</t>
  </si>
  <si>
    <t>杨子江,薛琳</t>
  </si>
  <si>
    <t>海富通安颐收益A</t>
  </si>
  <si>
    <t>海富通新内需A</t>
  </si>
  <si>
    <t>张靖爽,朱斌全</t>
  </si>
  <si>
    <t>朱斌全,夏妍妍</t>
  </si>
  <si>
    <t>夏妍妍,朱斌全</t>
  </si>
  <si>
    <t>海富通欣享A</t>
  </si>
  <si>
    <t>谈云飞,朱斌全</t>
  </si>
  <si>
    <t>银河君尚A</t>
  </si>
  <si>
    <t>罗博,刘铭,卢轶乔</t>
  </si>
  <si>
    <t>银河君耀A</t>
  </si>
  <si>
    <t>刘铭,杨琪</t>
  </si>
  <si>
    <t>银河君盛A</t>
  </si>
  <si>
    <t>刘铭,卢轶乔</t>
  </si>
  <si>
    <t>银河睿利A</t>
  </si>
  <si>
    <t>卢轶乔,何晶</t>
  </si>
  <si>
    <t>银河鑫利A</t>
  </si>
  <si>
    <t>卢轶乔,刘铭,陈伯祯</t>
  </si>
  <si>
    <t>唐赟,王艺伟</t>
  </si>
  <si>
    <t>西部利得基金</t>
  </si>
  <si>
    <t>470007</t>
  </si>
  <si>
    <t>吴振翔</t>
  </si>
  <si>
    <t>上证指数</t>
  </si>
  <si>
    <t>510210</t>
  </si>
  <si>
    <t>100053.OF,013286.OF</t>
  </si>
  <si>
    <t>王保合,方旻</t>
  </si>
  <si>
    <t>510760</t>
  </si>
  <si>
    <t>011319.OF,011320.OF</t>
  </si>
  <si>
    <t>梁杏,谢东旭</t>
  </si>
  <si>
    <t>510180</t>
  </si>
  <si>
    <t>040180.OF</t>
  </si>
  <si>
    <t>许之彦</t>
  </si>
  <si>
    <t>上证180</t>
  </si>
  <si>
    <t>519180</t>
  </si>
  <si>
    <t>杨坤</t>
  </si>
  <si>
    <t>510880</t>
  </si>
  <si>
    <t>柳军,李茜</t>
  </si>
  <si>
    <t>红利指数</t>
  </si>
  <si>
    <t>001548</t>
  </si>
  <si>
    <t>陈瑶</t>
  </si>
  <si>
    <t>上证50</t>
  </si>
  <si>
    <t>510050</t>
  </si>
  <si>
    <t>001051.OF,005733.OF</t>
  </si>
  <si>
    <t>张弘弢,徐猛</t>
  </si>
  <si>
    <t>510710</t>
  </si>
  <si>
    <t>005737.OF,001237.OF</t>
  </si>
  <si>
    <t>博时上证50ETF</t>
  </si>
  <si>
    <t>赵云阳</t>
  </si>
  <si>
    <t>510800</t>
  </si>
  <si>
    <t>005881.OF,005880.OF,013444.OF</t>
  </si>
  <si>
    <t>510230</t>
  </si>
  <si>
    <t>020021.OF</t>
  </si>
  <si>
    <t>艾小军</t>
  </si>
  <si>
    <t>510410</t>
  </si>
  <si>
    <t>050024.OF</t>
  </si>
  <si>
    <t>万琼,王祥</t>
  </si>
  <si>
    <t>上证资源</t>
  </si>
  <si>
    <t>510150</t>
  </si>
  <si>
    <t>510150.OF</t>
  </si>
  <si>
    <t>004407.OF,217017.OF</t>
  </si>
  <si>
    <t>许荣漫</t>
  </si>
  <si>
    <t>159919</t>
  </si>
  <si>
    <t>160706.OF,160724.OF</t>
  </si>
  <si>
    <t>何如,刘珈吟</t>
  </si>
  <si>
    <t>沪深300</t>
  </si>
  <si>
    <t>510300</t>
  </si>
  <si>
    <t>006131.OF,460300.OF</t>
  </si>
  <si>
    <t>柳军</t>
  </si>
  <si>
    <t>510330</t>
  </si>
  <si>
    <t>000051.OF,005658.OF</t>
  </si>
  <si>
    <t>张弘弢,赵宗庭</t>
  </si>
  <si>
    <t>588000</t>
  </si>
  <si>
    <t>011612.OF,011613.OF</t>
  </si>
  <si>
    <t>张弘弢,荣膺</t>
  </si>
  <si>
    <t>588050</t>
  </si>
  <si>
    <t>011614.OF,011615.OF</t>
  </si>
  <si>
    <t>赵栩</t>
  </si>
  <si>
    <t>588080</t>
  </si>
  <si>
    <t>011609.OF,011608.OF</t>
  </si>
  <si>
    <t>林伟斌,成曦</t>
  </si>
  <si>
    <t>516650</t>
  </si>
  <si>
    <t>赵宗庭</t>
  </si>
  <si>
    <t>细分有色</t>
  </si>
  <si>
    <t>159886</t>
  </si>
  <si>
    <t>蔡卡尔</t>
  </si>
  <si>
    <t>516960</t>
  </si>
  <si>
    <t>012516.OF,012517.OF</t>
  </si>
  <si>
    <t>徐成城</t>
  </si>
  <si>
    <t>159870</t>
  </si>
  <si>
    <t>闫冬</t>
  </si>
  <si>
    <t>516120</t>
  </si>
  <si>
    <t>曹璐迪</t>
  </si>
  <si>
    <t>515170</t>
  </si>
  <si>
    <t>细分食品</t>
  </si>
  <si>
    <t>512400</t>
  </si>
  <si>
    <t>004432.OF,004433.OF,010990.OF</t>
  </si>
  <si>
    <t>崔蕾</t>
  </si>
  <si>
    <t>有色金属</t>
  </si>
  <si>
    <t>512580</t>
  </si>
  <si>
    <t>001064.OF,002984.OF</t>
  </si>
  <si>
    <t>霍华明</t>
  </si>
  <si>
    <t>中证环保</t>
  </si>
  <si>
    <t>159846</t>
  </si>
  <si>
    <t>龚佳佳</t>
  </si>
  <si>
    <t>中证1000</t>
  </si>
  <si>
    <t>512100</t>
  </si>
  <si>
    <t>011860.OF,011861.OF</t>
  </si>
  <si>
    <t>515150</t>
  </si>
  <si>
    <t>007786.OF,007787.OF</t>
  </si>
  <si>
    <t>王保合</t>
  </si>
  <si>
    <t>国企一带一路</t>
  </si>
  <si>
    <t>512950</t>
  </si>
  <si>
    <t>006196.OF,006197.OF</t>
  </si>
  <si>
    <t>荣膺</t>
  </si>
  <si>
    <t>512960</t>
  </si>
  <si>
    <t>006439.OF,006438.OF</t>
  </si>
  <si>
    <t>202211</t>
  </si>
  <si>
    <t>龚涛</t>
  </si>
  <si>
    <t>中证100</t>
  </si>
  <si>
    <t>240014</t>
  </si>
  <si>
    <t>陈建华</t>
  </si>
  <si>
    <t>320010</t>
  </si>
  <si>
    <t>诺安基金</t>
  </si>
  <si>
    <t>梅律吾</t>
  </si>
  <si>
    <t>512910</t>
  </si>
  <si>
    <t>007136.OF,007135.OF</t>
  </si>
  <si>
    <t>罗国庆</t>
  </si>
  <si>
    <t>519100</t>
  </si>
  <si>
    <t>长盛基金</t>
  </si>
  <si>
    <t>陈亘斯</t>
  </si>
  <si>
    <t>159922</t>
  </si>
  <si>
    <t>000008.OF,070039.OF</t>
  </si>
  <si>
    <t>何如,李直</t>
  </si>
  <si>
    <t>中证500</t>
  </si>
  <si>
    <t>510500</t>
  </si>
  <si>
    <t>160119.OF,004348.OF</t>
  </si>
  <si>
    <t>罗文杰</t>
  </si>
  <si>
    <t>510510</t>
  </si>
  <si>
    <t>162711.OF,002903.OF</t>
  </si>
  <si>
    <t>512500</t>
  </si>
  <si>
    <t>001052.OF,006382.OF</t>
  </si>
  <si>
    <t>515800</t>
  </si>
  <si>
    <t>012596.OF,012597.OF</t>
  </si>
  <si>
    <t>过蓓蓓,乐无穹</t>
  </si>
  <si>
    <t>中证800</t>
  </si>
  <si>
    <t>512010</t>
  </si>
  <si>
    <t>001344.OF,007883.OF</t>
  </si>
  <si>
    <t>余海燕</t>
  </si>
  <si>
    <t>300医药</t>
  </si>
  <si>
    <t>310398</t>
  </si>
  <si>
    <t>龚丽丽</t>
  </si>
  <si>
    <t>300价值</t>
  </si>
  <si>
    <t>519671</t>
  </si>
  <si>
    <t>罗博</t>
  </si>
  <si>
    <t>515180</t>
  </si>
  <si>
    <t>009051.OF,009052.OF</t>
  </si>
  <si>
    <t>林伟斌,宋钊贤</t>
  </si>
  <si>
    <t>090010</t>
  </si>
  <si>
    <t>090010.OF</t>
  </si>
  <si>
    <t>夏高,刘淼</t>
  </si>
  <si>
    <t>159930</t>
  </si>
  <si>
    <t>过蓓蓓</t>
  </si>
  <si>
    <t>159928</t>
  </si>
  <si>
    <t>000248.OF,012857.OF</t>
  </si>
  <si>
    <t>中证消费</t>
  </si>
  <si>
    <t>159929</t>
  </si>
  <si>
    <t>007076.OF,007077.OF</t>
  </si>
  <si>
    <t>中证医药</t>
  </si>
  <si>
    <t>159825</t>
  </si>
  <si>
    <t>张圣贤</t>
  </si>
  <si>
    <t>中证农业</t>
  </si>
  <si>
    <t>159790</t>
  </si>
  <si>
    <t>013605.OF,013606.OF</t>
  </si>
  <si>
    <t>严筱娴</t>
  </si>
  <si>
    <t>159945</t>
  </si>
  <si>
    <t>001460.OF,002973.OF</t>
  </si>
  <si>
    <t>夏浩洋</t>
  </si>
  <si>
    <t>159938</t>
  </si>
  <si>
    <t>002978.OF,001180.OF</t>
  </si>
  <si>
    <t>159940</t>
  </si>
  <si>
    <t>002979.OF,001469.OF</t>
  </si>
  <si>
    <t>159939</t>
  </si>
  <si>
    <t>000942.OF,002974.OF</t>
  </si>
  <si>
    <t>全指信息</t>
  </si>
  <si>
    <t>161604</t>
  </si>
  <si>
    <t>何天翔</t>
  </si>
  <si>
    <t>深证100R</t>
  </si>
  <si>
    <t>159915</t>
  </si>
  <si>
    <t>110026.OF,004744.OF</t>
  </si>
  <si>
    <t>成曦,刘树荣</t>
  </si>
  <si>
    <t>创业板指</t>
  </si>
  <si>
    <t>159948</t>
  </si>
  <si>
    <t>002656.OF,004343.OF,010183.OF</t>
  </si>
  <si>
    <t>孙伟</t>
  </si>
  <si>
    <t>159977</t>
  </si>
  <si>
    <t>001593.OF,001592.OF</t>
  </si>
  <si>
    <t>张子法,杨超</t>
  </si>
  <si>
    <t>159836</t>
  </si>
  <si>
    <t>011317.OF,011316.OF</t>
  </si>
  <si>
    <t>创业300</t>
  </si>
  <si>
    <t>159716</t>
  </si>
  <si>
    <t>013177.OF,013178.OF</t>
  </si>
  <si>
    <t>蒋俊阳</t>
  </si>
  <si>
    <t>深创100</t>
  </si>
  <si>
    <t>159721</t>
  </si>
  <si>
    <t>万纯</t>
  </si>
  <si>
    <t>159966</t>
  </si>
  <si>
    <t>007472.OF,007473.OF</t>
  </si>
  <si>
    <t>创业蓝筹</t>
  </si>
  <si>
    <t>159967</t>
  </si>
  <si>
    <t>007475.OF,007474.OF</t>
  </si>
  <si>
    <t>创成长</t>
  </si>
  <si>
    <t>159905</t>
  </si>
  <si>
    <t>159905.OF</t>
  </si>
  <si>
    <t>481012.OF,006724.OF</t>
  </si>
  <si>
    <t>159901</t>
  </si>
  <si>
    <t>004742.OF,110019.OF</t>
  </si>
  <si>
    <t>深证100</t>
  </si>
  <si>
    <t>159717</t>
  </si>
  <si>
    <t>罗英宇</t>
  </si>
  <si>
    <t>160221</t>
  </si>
  <si>
    <t>谢东旭</t>
  </si>
  <si>
    <t>国证有色</t>
  </si>
  <si>
    <t>160222</t>
  </si>
  <si>
    <t>160222.OF</t>
  </si>
  <si>
    <t>梁杏</t>
  </si>
  <si>
    <t>502024</t>
  </si>
  <si>
    <t>国证钢铁</t>
  </si>
  <si>
    <t>161726</t>
  </si>
  <si>
    <t>侯昊,许荣漫</t>
  </si>
  <si>
    <t>生物医药</t>
  </si>
  <si>
    <t>007464</t>
  </si>
  <si>
    <t>邵文婷</t>
  </si>
  <si>
    <t>创业板50</t>
  </si>
  <si>
    <t>159949</t>
  </si>
  <si>
    <t>160424.OF,160422.OF</t>
  </si>
  <si>
    <t>160420</t>
  </si>
  <si>
    <t>刘璇子</t>
  </si>
  <si>
    <t>161031</t>
  </si>
  <si>
    <t>工业4.0</t>
  </si>
  <si>
    <t>516160</t>
  </si>
  <si>
    <t>012832.OF,012831.OF</t>
  </si>
  <si>
    <t>中证新能</t>
  </si>
  <si>
    <t>512660</t>
  </si>
  <si>
    <t>150181</t>
  </si>
  <si>
    <t>王保合,张圣贤</t>
  </si>
  <si>
    <t>512980</t>
  </si>
  <si>
    <t>004753.OF,004752.OF</t>
  </si>
  <si>
    <t>中证传媒(CSI)</t>
  </si>
  <si>
    <t>160629</t>
  </si>
  <si>
    <t>张羽翔</t>
  </si>
  <si>
    <t>中证传媒</t>
  </si>
  <si>
    <t>160630</t>
  </si>
  <si>
    <t>160630.OF</t>
  </si>
  <si>
    <t>陈龙</t>
  </si>
  <si>
    <t>161026</t>
  </si>
  <si>
    <t>512880</t>
  </si>
  <si>
    <t>012363.OF,012362.OF</t>
  </si>
  <si>
    <t>证券公司</t>
  </si>
  <si>
    <t>512000</t>
  </si>
  <si>
    <t>007531.OF,006098.OF</t>
  </si>
  <si>
    <t>丰晨成,胡洁</t>
  </si>
  <si>
    <t>515030</t>
  </si>
  <si>
    <t>013013.OF,013014.OF</t>
  </si>
  <si>
    <t>李俊</t>
  </si>
  <si>
    <t>161028</t>
  </si>
  <si>
    <t>牛志冬,张圣贤</t>
  </si>
  <si>
    <t>512800</t>
  </si>
  <si>
    <t>006697.OF,240019.OF</t>
  </si>
  <si>
    <t>胡洁</t>
  </si>
  <si>
    <t>515290</t>
  </si>
  <si>
    <t>001594.OF,001595.OF</t>
  </si>
  <si>
    <t>150227</t>
  </si>
  <si>
    <t>160631.OF</t>
  </si>
  <si>
    <t>512690</t>
  </si>
  <si>
    <t>160632</t>
  </si>
  <si>
    <t>闫冬,张羽翔</t>
  </si>
  <si>
    <t>502057</t>
  </si>
  <si>
    <t>中证医疗(CSI)</t>
  </si>
  <si>
    <t>512170</t>
  </si>
  <si>
    <t>162412.OF,012323.OF</t>
  </si>
  <si>
    <t>中证医疗</t>
  </si>
  <si>
    <t>161724</t>
  </si>
  <si>
    <t>161724.OF</t>
  </si>
  <si>
    <t>侯昊</t>
  </si>
  <si>
    <t>150313</t>
  </si>
  <si>
    <t>黄稚</t>
  </si>
  <si>
    <t>基建工程</t>
  </si>
  <si>
    <t>516970</t>
  </si>
  <si>
    <t>005224.OF,005223.OF</t>
  </si>
  <si>
    <t>150269</t>
  </si>
  <si>
    <t>中证白酒</t>
  </si>
  <si>
    <t>515220</t>
  </si>
  <si>
    <t>008280.OF,008279.OF</t>
  </si>
  <si>
    <t>中证煤炭</t>
  </si>
  <si>
    <t>006341</t>
  </si>
  <si>
    <t>中金基金</t>
  </si>
  <si>
    <t>耿帅军,刘重晋</t>
  </si>
  <si>
    <t>MSCI中国A股国际公司质量(人民币)</t>
  </si>
  <si>
    <t>512390</t>
  </si>
  <si>
    <t>钱晶</t>
  </si>
  <si>
    <t>MSCI中国A股国际低波(美元)</t>
  </si>
  <si>
    <t>515160</t>
  </si>
  <si>
    <t>005762.OF,005761.OF</t>
  </si>
  <si>
    <t>白海峰,王超</t>
  </si>
  <si>
    <t>MSCI中国A股国际通实时(人民币)</t>
  </si>
  <si>
    <t>512520</t>
  </si>
  <si>
    <t>006286.OF,006293.OF</t>
  </si>
  <si>
    <t>MSCI中国A股国际通(美元)</t>
  </si>
  <si>
    <t>512380</t>
  </si>
  <si>
    <t>006339.OF,008201.OF</t>
  </si>
  <si>
    <t>周大鹏</t>
  </si>
  <si>
    <t>MSCI中国A股(人民币)</t>
  </si>
  <si>
    <t>000835</t>
  </si>
  <si>
    <t>华润元大基金</t>
  </si>
  <si>
    <t>李武群,胡永杰</t>
  </si>
  <si>
    <t>富时中国A50</t>
  </si>
  <si>
    <t>516150</t>
  </si>
  <si>
    <t>011035.OF,011036.OF</t>
  </si>
  <si>
    <t>田光远</t>
  </si>
  <si>
    <t>516780</t>
  </si>
  <si>
    <t>李茜,谭弘翔</t>
  </si>
  <si>
    <t>515210</t>
  </si>
  <si>
    <t>008189.OF,008190.OF</t>
  </si>
  <si>
    <t>517050</t>
  </si>
  <si>
    <t>李茜,何琦,李沐阳</t>
  </si>
  <si>
    <t>SHS互联网</t>
  </si>
  <si>
    <t>562800</t>
  </si>
  <si>
    <t>CS稀金属</t>
  </si>
  <si>
    <t>159998</t>
  </si>
  <si>
    <t>001629.OF,001630.OF</t>
  </si>
  <si>
    <t>张子法</t>
  </si>
  <si>
    <t>CS计算机</t>
  </si>
  <si>
    <t>512720</t>
  </si>
  <si>
    <t>010210.OF,160224.OF</t>
  </si>
  <si>
    <t>159997</t>
  </si>
  <si>
    <t>001617.OF,001618.OF</t>
  </si>
  <si>
    <t>林心龙</t>
  </si>
  <si>
    <t>CS电子</t>
  </si>
  <si>
    <t>001631</t>
  </si>
  <si>
    <t>沙川</t>
  </si>
  <si>
    <t>CS食品饮</t>
  </si>
  <si>
    <t>159865</t>
  </si>
  <si>
    <t>012724.OF,012725.OF</t>
  </si>
  <si>
    <t>159867</t>
  </si>
  <si>
    <t>513090</t>
  </si>
  <si>
    <t>范冰,宋钊贤</t>
  </si>
  <si>
    <t>香港证券</t>
  </si>
  <si>
    <t>516260</t>
  </si>
  <si>
    <t>CS物联网</t>
  </si>
  <si>
    <t>515070</t>
  </si>
  <si>
    <t>008585.OF,008586.OF</t>
  </si>
  <si>
    <t>159819</t>
  </si>
  <si>
    <t>张湛</t>
  </si>
  <si>
    <t>516910</t>
  </si>
  <si>
    <t>501005</t>
  </si>
  <si>
    <t>CS精准医</t>
  </si>
  <si>
    <t>159888</t>
  </si>
  <si>
    <t>CS智汽车</t>
  </si>
  <si>
    <t>010955</t>
  </si>
  <si>
    <t>陈瑶,林心龙</t>
  </si>
  <si>
    <t>512290</t>
  </si>
  <si>
    <t>006756.OF,006757.OF</t>
  </si>
  <si>
    <t>梁杏,黄岳</t>
  </si>
  <si>
    <t>501025</t>
  </si>
  <si>
    <t>聂毅翔,张羽翔</t>
  </si>
  <si>
    <t>HK银行(CNY)</t>
  </si>
  <si>
    <t>159786</t>
  </si>
  <si>
    <t>张凯</t>
  </si>
  <si>
    <t>中证VR</t>
  </si>
  <si>
    <t>516800</t>
  </si>
  <si>
    <t>013447.OF,013448.OF</t>
  </si>
  <si>
    <t>张放</t>
  </si>
  <si>
    <t>智能制造</t>
  </si>
  <si>
    <t>160643</t>
  </si>
  <si>
    <t>空天军工</t>
  </si>
  <si>
    <t>159869</t>
  </si>
  <si>
    <t>012769.OF,012768.OF</t>
  </si>
  <si>
    <t>516010</t>
  </si>
  <si>
    <t>012728.OF,012729.OF</t>
  </si>
  <si>
    <t>515400</t>
  </si>
  <si>
    <t>中证数据</t>
  </si>
  <si>
    <t>501305</t>
  </si>
  <si>
    <t>赖中立</t>
  </si>
  <si>
    <t>港股通高股息(HKD)</t>
  </si>
  <si>
    <t>513550</t>
  </si>
  <si>
    <t>012152.OF,012151.OF</t>
  </si>
  <si>
    <t>李茜,何琦</t>
  </si>
  <si>
    <t>港股通50(HKD)</t>
  </si>
  <si>
    <t>513700</t>
  </si>
  <si>
    <t>HKC医药C(CNY)</t>
  </si>
  <si>
    <t>501057</t>
  </si>
  <si>
    <t>新能源车</t>
  </si>
  <si>
    <t>515700</t>
  </si>
  <si>
    <t>012698.OF,012699.OF</t>
  </si>
  <si>
    <t>004854</t>
  </si>
  <si>
    <t>陆志明</t>
  </si>
  <si>
    <t>159745</t>
  </si>
  <si>
    <t>013019.OF,013020.OF</t>
  </si>
  <si>
    <t>黄岳</t>
  </si>
  <si>
    <t>004856</t>
  </si>
  <si>
    <t>512710</t>
  </si>
  <si>
    <t>王乐乐,牛志冬</t>
  </si>
  <si>
    <t>515980</t>
  </si>
  <si>
    <t>008020.OF,008021.OF</t>
  </si>
  <si>
    <t>华富基金</t>
  </si>
  <si>
    <t>张娅,郜哲</t>
  </si>
  <si>
    <t>159994</t>
  </si>
  <si>
    <t>008889.OF,010524.OF</t>
  </si>
  <si>
    <t>马君,王帅</t>
  </si>
  <si>
    <t>515050</t>
  </si>
  <si>
    <t>008087.OF,008086.OF</t>
  </si>
  <si>
    <t>515000</t>
  </si>
  <si>
    <t>007873.OF,007874.OF</t>
  </si>
  <si>
    <t>科技龙头</t>
  </si>
  <si>
    <t>515650</t>
  </si>
  <si>
    <t>008975.OF,008976.OF</t>
  </si>
  <si>
    <t>王乐乐</t>
  </si>
  <si>
    <t>515790</t>
  </si>
  <si>
    <t>012680.OF,012679.OF</t>
  </si>
  <si>
    <t>李茜,李沐阳</t>
  </si>
  <si>
    <t>光伏产业</t>
  </si>
  <si>
    <t>516880</t>
  </si>
  <si>
    <t>李宜璇,王帅</t>
  </si>
  <si>
    <t>159992</t>
  </si>
  <si>
    <t>CS创新药</t>
  </si>
  <si>
    <t>515120</t>
  </si>
  <si>
    <t>012737.OF,012738.OF</t>
  </si>
  <si>
    <t>515880</t>
  </si>
  <si>
    <t>007817.OF,007818.OF</t>
  </si>
  <si>
    <t>515750</t>
  </si>
  <si>
    <t>008749.OF,008750.OF</t>
  </si>
  <si>
    <t>中证科技</t>
  </si>
  <si>
    <t>515690</t>
  </si>
  <si>
    <t>008623.OF,008622.OF</t>
  </si>
  <si>
    <t>159807</t>
  </si>
  <si>
    <t>科技50</t>
  </si>
  <si>
    <t>517030</t>
  </si>
  <si>
    <t>成曦</t>
  </si>
  <si>
    <t>沪港深300</t>
  </si>
  <si>
    <t>517300</t>
  </si>
  <si>
    <t>李康,苏天醒</t>
  </si>
  <si>
    <t>517110</t>
  </si>
  <si>
    <t>SHS创新药</t>
  </si>
  <si>
    <t>517120</t>
  </si>
  <si>
    <t>159735</t>
  </si>
  <si>
    <t>李宜璇</t>
  </si>
  <si>
    <t>HKC消费CNY</t>
  </si>
  <si>
    <t>513590</t>
  </si>
  <si>
    <t>516830</t>
  </si>
  <si>
    <t>560660</t>
  </si>
  <si>
    <t>邓岳,张霖</t>
  </si>
  <si>
    <t>云计算50</t>
  </si>
  <si>
    <t>516720</t>
  </si>
  <si>
    <t>陈士俊,高钢杰</t>
  </si>
  <si>
    <t>516820</t>
  </si>
  <si>
    <t>CS医药创新</t>
  </si>
  <si>
    <t>513860</t>
  </si>
  <si>
    <t>江勇,陶意非</t>
  </si>
  <si>
    <t>HKC科技(CNY)</t>
  </si>
  <si>
    <t>513980</t>
  </si>
  <si>
    <t>崔俊杰,张晓南</t>
  </si>
  <si>
    <t>159792</t>
  </si>
  <si>
    <t>HKC互联网</t>
  </si>
  <si>
    <t>012894</t>
  </si>
  <si>
    <t>杨超,林心龙</t>
  </si>
  <si>
    <t>科创创业50</t>
  </si>
  <si>
    <t>012907</t>
  </si>
  <si>
    <t>鹏扬基金</t>
  </si>
  <si>
    <t>施红俊</t>
  </si>
  <si>
    <t>159780</t>
  </si>
  <si>
    <t>013299.OF,013298.OF</t>
  </si>
  <si>
    <t>159781</t>
  </si>
  <si>
    <t>013304.OF,013305.OF</t>
  </si>
  <si>
    <t>成曦,伍臣东</t>
  </si>
  <si>
    <t>159783</t>
  </si>
  <si>
    <t>013310.OF,013311.OF</t>
  </si>
  <si>
    <t>562880</t>
  </si>
  <si>
    <t>CS电池</t>
  </si>
  <si>
    <t>515060</t>
  </si>
  <si>
    <t>008088.OF,008089.OF</t>
  </si>
  <si>
    <t>512200</t>
  </si>
  <si>
    <t>004643.OF,004642.OF,010989.OF</t>
  </si>
  <si>
    <t>510810</t>
  </si>
  <si>
    <t>003194.OF</t>
  </si>
  <si>
    <t>159995</t>
  </si>
  <si>
    <t>008887.OF,008888.OF</t>
  </si>
  <si>
    <t>国证芯片</t>
  </si>
  <si>
    <t>512760</t>
  </si>
  <si>
    <t>008281.OF,008282.OF</t>
  </si>
  <si>
    <t>513900</t>
  </si>
  <si>
    <t>005813.OF,005814.OF</t>
  </si>
  <si>
    <t>中华港股通精选100</t>
  </si>
  <si>
    <t>501029</t>
  </si>
  <si>
    <t>501029.OF</t>
  </si>
  <si>
    <t>胡洁,张奇</t>
  </si>
  <si>
    <t>516320</t>
  </si>
  <si>
    <t>512070</t>
  </si>
  <si>
    <t>007882.OF,000950.OF</t>
  </si>
  <si>
    <t>516790</t>
  </si>
  <si>
    <t>中证全指医疗保健</t>
  </si>
  <si>
    <t>512480</t>
  </si>
  <si>
    <t>007300.OF,007301.OF</t>
  </si>
  <si>
    <t>黄欣,章椹元</t>
  </si>
  <si>
    <t>159898</t>
  </si>
  <si>
    <t>苏燕青</t>
  </si>
  <si>
    <t>医疗器械</t>
  </si>
  <si>
    <t>517000</t>
  </si>
  <si>
    <t>沪港深500</t>
  </si>
  <si>
    <t>517080</t>
  </si>
  <si>
    <t>董瑾</t>
  </si>
  <si>
    <t>513050</t>
  </si>
  <si>
    <t>006329.OF,006328.OF,006327.OF,006330.OF</t>
  </si>
  <si>
    <t>001552</t>
  </si>
  <si>
    <t>中证证保</t>
  </si>
  <si>
    <t>562360</t>
  </si>
  <si>
    <t>机器人</t>
  </si>
  <si>
    <t>513600</t>
  </si>
  <si>
    <t>501302.OF,005659.OF</t>
  </si>
  <si>
    <t>513660</t>
  </si>
  <si>
    <t>005734.OF,000948.OF</t>
  </si>
  <si>
    <t>513330</t>
  </si>
  <si>
    <t>013171.OF,013172.OF</t>
  </si>
  <si>
    <t>513690</t>
  </si>
  <si>
    <t>恒生港股通高股息率</t>
  </si>
  <si>
    <t>501311</t>
  </si>
  <si>
    <t>刘珈吟,王紫菡</t>
  </si>
  <si>
    <t>恒生港股通新经济</t>
  </si>
  <si>
    <t>517380</t>
  </si>
  <si>
    <t>杨超,胡超,贺雨轩</t>
  </si>
  <si>
    <t>恒生沪深港创新药50</t>
  </si>
  <si>
    <t>005051</t>
  </si>
  <si>
    <t>胡迪,何智豪,张军</t>
  </si>
  <si>
    <t>004746.OF</t>
  </si>
  <si>
    <t>张胜记</t>
  </si>
  <si>
    <t>000313.OF</t>
  </si>
  <si>
    <t>许之彦,张序</t>
  </si>
  <si>
    <t>002671.OF</t>
  </si>
  <si>
    <t>乔亮</t>
  </si>
  <si>
    <t>006021.OF</t>
  </si>
  <si>
    <t>赵杰</t>
  </si>
  <si>
    <t>向伟,胡羿</t>
  </si>
  <si>
    <t>673101.OF</t>
  </si>
  <si>
    <t>盛丰衍</t>
  </si>
  <si>
    <t>013331.OF</t>
  </si>
  <si>
    <t>徐幼华,方旻</t>
  </si>
  <si>
    <t>007386.OF</t>
  </si>
  <si>
    <t>007795.OF</t>
  </si>
  <si>
    <t>俞诚</t>
  </si>
  <si>
    <t>007794.OF</t>
  </si>
  <si>
    <t>刘敦</t>
  </si>
  <si>
    <t>006928.OF</t>
  </si>
  <si>
    <t>雷俊,王卫林</t>
  </si>
  <si>
    <t>009300.OF</t>
  </si>
  <si>
    <t>西部利得中证500A</t>
  </si>
  <si>
    <t>007994.OF</t>
  </si>
  <si>
    <t>007995.OF</t>
  </si>
  <si>
    <t>华夏中证500指数增强A</t>
  </si>
  <si>
    <t>张弘弢,孙蒙</t>
  </si>
  <si>
    <t>今年以来业绩</t>
    <phoneticPr fontId="2" type="noConversion"/>
  </si>
  <si>
    <t>001156.OF</t>
    <phoneticPr fontId="2" type="noConversion"/>
  </si>
  <si>
    <t>007994.OF</t>
    <phoneticPr fontId="2" type="noConversion"/>
  </si>
  <si>
    <t>502000.OF</t>
    <phoneticPr fontId="2" type="noConversion"/>
  </si>
  <si>
    <t>近3月业绩</t>
    <phoneticPr fontId="2" type="noConversion"/>
  </si>
  <si>
    <t>近3月排名</t>
    <phoneticPr fontId="2" type="noConversion"/>
  </si>
  <si>
    <t>汇总</t>
    <phoneticPr fontId="2" type="noConversion"/>
  </si>
  <si>
    <t>近两年业绩</t>
    <phoneticPr fontId="2" type="noConversion"/>
  </si>
  <si>
    <t>近两年排名</t>
    <phoneticPr fontId="2" type="noConversion"/>
  </si>
  <si>
    <t>近两年回撤</t>
    <phoneticPr fontId="2" type="noConversion"/>
  </si>
  <si>
    <t>19中油股MTN001</t>
  </si>
  <si>
    <t>21国开05</t>
  </si>
  <si>
    <t>19中油股MTN002</t>
  </si>
  <si>
    <t>20农发07</t>
  </si>
  <si>
    <t>21农发03</t>
  </si>
  <si>
    <t>20进出13</t>
  </si>
  <si>
    <t>18国开12</t>
  </si>
  <si>
    <t>21济建设</t>
  </si>
  <si>
    <t>21农业银行CD014</t>
  </si>
  <si>
    <t>21国债01</t>
  </si>
  <si>
    <t>20附息国债06</t>
  </si>
  <si>
    <t>20附息国债05</t>
  </si>
  <si>
    <t>16联投01</t>
  </si>
  <si>
    <t>20华发集团SCP019</t>
  </si>
  <si>
    <t>19国开02</t>
  </si>
  <si>
    <t>20农发清发01</t>
  </si>
  <si>
    <t>21农业银行CD052</t>
  </si>
  <si>
    <t>21中国银行CD023</t>
  </si>
  <si>
    <t>21光大银行小微债</t>
  </si>
  <si>
    <t>20工商银行二级01</t>
  </si>
  <si>
    <t>21交通银行CD191</t>
  </si>
  <si>
    <t>21国开06</t>
  </si>
  <si>
    <t>20淮南城投绿色债</t>
  </si>
  <si>
    <t>19海淀国资MTN003</t>
  </si>
  <si>
    <t>21国开01</t>
  </si>
  <si>
    <t>20华夏银行CD254</t>
  </si>
  <si>
    <t>20鄂科投债01</t>
  </si>
  <si>
    <t>21南电SCP005</t>
  </si>
  <si>
    <t>21中石化SCP002</t>
  </si>
  <si>
    <t>16不动产</t>
  </si>
  <si>
    <t>20国开04</t>
  </si>
  <si>
    <t>19国开05</t>
  </si>
  <si>
    <t>21黔高01</t>
  </si>
  <si>
    <t>18国开10</t>
  </si>
  <si>
    <t>18招商银行二级01</t>
  </si>
  <si>
    <t>19工商银行二级03</t>
  </si>
  <si>
    <t>19农业银行二级04</t>
  </si>
  <si>
    <t>18建设银行二级02</t>
  </si>
  <si>
    <t>18农业银行二级01</t>
  </si>
  <si>
    <t>16甘公投MTN002</t>
  </si>
  <si>
    <t>19日照港MTN001</t>
  </si>
  <si>
    <t>17大连港MTN001</t>
  </si>
  <si>
    <t>第1大重仓债券</t>
    <phoneticPr fontId="2" type="noConversion"/>
  </si>
  <si>
    <t>第2大重仓债券</t>
  </si>
  <si>
    <t>第3大重仓债券</t>
  </si>
  <si>
    <t>第4大重仓债券</t>
  </si>
  <si>
    <t>第5大重仓债券</t>
  </si>
  <si>
    <t>15/495</t>
    <phoneticPr fontId="2" type="noConversion"/>
  </si>
  <si>
    <t>246/693</t>
  </si>
  <si>
    <t>297/693</t>
  </si>
  <si>
    <t>44/693</t>
  </si>
  <si>
    <t>137/693</t>
  </si>
  <si>
    <t>62/693</t>
  </si>
  <si>
    <t>12/693</t>
  </si>
  <si>
    <t>35/693</t>
  </si>
  <si>
    <t>20/693</t>
  </si>
  <si>
    <t>67/693</t>
  </si>
  <si>
    <t>149/693</t>
  </si>
  <si>
    <t>38/693</t>
  </si>
  <si>
    <t>232/693</t>
  </si>
  <si>
    <t>93/693</t>
  </si>
  <si>
    <t>25/693</t>
  </si>
  <si>
    <t>47/693</t>
  </si>
  <si>
    <t>116/693</t>
  </si>
  <si>
    <t>145/693</t>
  </si>
  <si>
    <t>87/693</t>
  </si>
  <si>
    <t>96/693</t>
  </si>
  <si>
    <t>88/693</t>
  </si>
  <si>
    <t>81/219</t>
  </si>
  <si>
    <t>19/219</t>
  </si>
  <si>
    <t>98/219</t>
  </si>
  <si>
    <t>60/219</t>
  </si>
  <si>
    <t>80/219</t>
  </si>
  <si>
    <t>55/219</t>
  </si>
  <si>
    <t>76/219</t>
  </si>
  <si>
    <t>21/219</t>
  </si>
  <si>
    <t>71/219</t>
  </si>
  <si>
    <t>58/219</t>
  </si>
  <si>
    <t>29/219</t>
  </si>
  <si>
    <t>89/219</t>
  </si>
  <si>
    <t>217/1515</t>
  </si>
  <si>
    <t>248/1515</t>
  </si>
  <si>
    <t>365/1515</t>
  </si>
  <si>
    <t>499/1515</t>
  </si>
  <si>
    <t>594/1515</t>
  </si>
  <si>
    <t>易方达基金(香港）</t>
    <phoneticPr fontId="2" type="noConversion"/>
  </si>
  <si>
    <t>货币基金</t>
    <phoneticPr fontId="2" type="noConversion"/>
  </si>
  <si>
    <t>中长期债基和一级债基</t>
    <phoneticPr fontId="2" type="noConversion"/>
  </si>
  <si>
    <t>原有</t>
    <phoneticPr fontId="2" type="noConversion"/>
  </si>
  <si>
    <t>变动</t>
    <phoneticPr fontId="2" type="noConversion"/>
  </si>
  <si>
    <t>005794.OF</t>
    <phoneticPr fontId="2" type="noConversion"/>
  </si>
  <si>
    <t>银华心怡</t>
    <phoneticPr fontId="2" type="noConversion"/>
  </si>
  <si>
    <t>根据授权办法，持牌金融机构管理且光大理财不提供策略的委外业务（公募基金中的货币基金、指数型股票基金、指数增强型股票基金、仅限投资于利率债/政金债等不涉及信用风险的债券基金），扣减保证金后单一机构合计金额不超过80亿元。持牌金融机构管理且光大理财不提供策略的委外性质业务（除前款以外）扣减保证金后单一机构合计金额不超过16亿元的事项；其中，符合光大银行内部评级 AA-以上或外部监管机构评级A以上的，单一机构合计金额不超过64亿元。投决会管理人批复额度大于此次批复额度的以投决会批复为准。</t>
    <phoneticPr fontId="2" type="noConversion"/>
  </si>
  <si>
    <t>备注</t>
    <phoneticPr fontId="2" type="noConversion"/>
  </si>
  <si>
    <t>工具型</t>
    <phoneticPr fontId="2" type="noConversion"/>
  </si>
  <si>
    <t>主动管理型</t>
    <phoneticPr fontId="2" type="noConversion"/>
  </si>
  <si>
    <t>一级分类</t>
    <phoneticPr fontId="2" type="noConversion"/>
  </si>
  <si>
    <t>二级分类</t>
    <phoneticPr fontId="2" type="noConversion"/>
  </si>
  <si>
    <t>序号</t>
    <phoneticPr fontId="2" type="noConversion"/>
  </si>
  <si>
    <t>011895.OF,F050026.OF</t>
  </si>
  <si>
    <t>002556.OF</t>
  </si>
  <si>
    <t>011592.OF</t>
  </si>
  <si>
    <t>000929.OF,000930.OF</t>
  </si>
  <si>
    <t>005969.OF</t>
  </si>
  <si>
    <t>003625.OF</t>
  </si>
  <si>
    <t>002784.OF</t>
  </si>
  <si>
    <t>001406.OF</t>
  </si>
  <si>
    <t>011309.OF</t>
  </si>
  <si>
    <t>011566.OF</t>
  </si>
  <si>
    <t>011151.OF</t>
  </si>
  <si>
    <t>011114.OF</t>
  </si>
  <si>
    <t>011117.OF</t>
  </si>
  <si>
    <t>010591.OF</t>
  </si>
  <si>
    <t>011306.OF</t>
  </si>
  <si>
    <t>011113.OF</t>
  </si>
  <si>
    <t>011120.OF</t>
  </si>
  <si>
    <t>011474.OF</t>
  </si>
  <si>
    <t>013355.OF</t>
  </si>
  <si>
    <t>010687.OF</t>
  </si>
  <si>
    <t>011473.OF</t>
  </si>
  <si>
    <t>012238.OF</t>
  </si>
  <si>
    <t>010685.OF</t>
  </si>
  <si>
    <t>013312.OF</t>
  </si>
  <si>
    <t>006003.OF</t>
  </si>
  <si>
    <t>010696.OF</t>
  </si>
  <si>
    <t>000196.OF</t>
  </si>
  <si>
    <t>009163.OF</t>
  </si>
  <si>
    <t>010023.OF</t>
  </si>
  <si>
    <t>011755.OF</t>
  </si>
  <si>
    <t>006370.OF</t>
  </si>
  <si>
    <t>002088.OF</t>
  </si>
  <si>
    <t>011323.OF</t>
  </si>
  <si>
    <t>000363.OF</t>
  </si>
  <si>
    <t>013638.OF</t>
  </si>
  <si>
    <t>013116.OF</t>
  </si>
  <si>
    <t>013686.OF</t>
  </si>
  <si>
    <t>013505.OF</t>
  </si>
  <si>
    <t>002364.OF</t>
  </si>
  <si>
    <t>011068.OF</t>
  </si>
  <si>
    <t>002082.OF</t>
  </si>
  <si>
    <t>011453.OF</t>
  </si>
  <si>
    <t>013188.OF</t>
  </si>
  <si>
    <t>001644.OF</t>
  </si>
  <si>
    <t>002333.OF</t>
  </si>
  <si>
    <t>960015.OF</t>
  </si>
  <si>
    <t>003985.OF</t>
  </si>
  <si>
    <t>005304.OF</t>
  </si>
  <si>
    <t>003299.OF</t>
  </si>
  <si>
    <t>003584.OF</t>
  </si>
  <si>
    <t>519769.OF</t>
  </si>
  <si>
    <t>519771.OF</t>
  </si>
  <si>
    <t>519760.OF</t>
  </si>
  <si>
    <t>519759.OF</t>
  </si>
  <si>
    <t>005885.OF</t>
  </si>
  <si>
    <t>010671.OF</t>
  </si>
  <si>
    <t>001504.OF</t>
  </si>
  <si>
    <t>007416.OF</t>
  </si>
  <si>
    <t>012220.OF</t>
  </si>
  <si>
    <t>002079.OF</t>
  </si>
  <si>
    <t>011870.OF</t>
  </si>
  <si>
    <t>003305.OF</t>
  </si>
  <si>
    <t>002207.OF</t>
  </si>
  <si>
    <t>009275.OF,F161616.OF</t>
  </si>
  <si>
    <t>009277.OF</t>
  </si>
  <si>
    <t>009835.OF</t>
  </si>
  <si>
    <t>004824.OF</t>
  </si>
  <si>
    <t>012800.OF</t>
  </si>
  <si>
    <t>003748.OF</t>
  </si>
  <si>
    <t>003962.OF</t>
  </si>
  <si>
    <t>001217.OF</t>
  </si>
  <si>
    <t>008960.OF</t>
  </si>
  <si>
    <t>007726.OF</t>
  </si>
  <si>
    <t>007085.OF</t>
  </si>
  <si>
    <t>004234.OF</t>
  </si>
  <si>
    <t>001887.OF,004235.OF</t>
  </si>
  <si>
    <t>005765.OF</t>
  </si>
  <si>
    <t>003096.OF</t>
  </si>
  <si>
    <t>002697.OF</t>
  </si>
  <si>
    <t>003283.OF</t>
  </si>
  <si>
    <t>012181.OF</t>
  </si>
  <si>
    <t>010159.OF</t>
  </si>
  <si>
    <t>景顺长城内需增长</t>
    <phoneticPr fontId="2" type="noConversion"/>
  </si>
  <si>
    <t>002351.OF</t>
    <phoneticPr fontId="2" type="noConversion"/>
  </si>
  <si>
    <t>招商安华</t>
    <phoneticPr fontId="2" type="noConversion"/>
  </si>
  <si>
    <t>南方广利回报AB</t>
    <phoneticPr fontId="2" type="noConversion"/>
  </si>
  <si>
    <t>210014.OF</t>
    <phoneticPr fontId="2" type="noConversion"/>
  </si>
  <si>
    <t>金鹰元丰</t>
    <phoneticPr fontId="2" type="noConversion"/>
  </si>
  <si>
    <t>激进持仓</t>
    <phoneticPr fontId="2" type="noConversion"/>
  </si>
  <si>
    <t>485114.OF</t>
    <phoneticPr fontId="2" type="noConversion"/>
  </si>
  <si>
    <t>工银瑞信添颐A</t>
    <phoneticPr fontId="2" type="noConversion"/>
  </si>
  <si>
    <t>002932.OF</t>
    <phoneticPr fontId="2" type="noConversion"/>
  </si>
  <si>
    <t>圆信永丰强化收益A</t>
  </si>
  <si>
    <t>鹏华双债增利</t>
    <phoneticPr fontId="2" type="noConversion"/>
  </si>
  <si>
    <t>易方达丰和</t>
    <phoneticPr fontId="2" type="noConversion"/>
  </si>
  <si>
    <t>嘉实稳固收益C</t>
    <phoneticPr fontId="2" type="noConversion"/>
  </si>
  <si>
    <t>华夏希望债券A</t>
    <phoneticPr fontId="2" type="noConversion"/>
  </si>
  <si>
    <t>易方达裕丰回报</t>
    <phoneticPr fontId="2" type="noConversion"/>
  </si>
  <si>
    <t>鹏扬汇利</t>
    <phoneticPr fontId="2" type="noConversion"/>
  </si>
  <si>
    <t>激进持仓，规模暂时不够</t>
    <phoneticPr fontId="2" type="noConversion"/>
  </si>
  <si>
    <t>张清华</t>
    <phoneticPr fontId="2" type="noConversion"/>
  </si>
  <si>
    <t>何佳琪，业绩稳健回撤较小</t>
    <phoneticPr fontId="2" type="noConversion"/>
  </si>
  <si>
    <t>招商丰拓</t>
    <phoneticPr fontId="2" type="noConversion"/>
  </si>
  <si>
    <t>安信稳健增值</t>
    <phoneticPr fontId="2" type="noConversion"/>
  </si>
  <si>
    <t>安信新趋势</t>
    <phoneticPr fontId="2" type="noConversion"/>
  </si>
  <si>
    <t>张翼飞</t>
    <phoneticPr fontId="2" type="noConversion"/>
  </si>
  <si>
    <t>安信稳健增利</t>
    <phoneticPr fontId="2" type="noConversion"/>
  </si>
  <si>
    <t>安信民稳增长</t>
    <phoneticPr fontId="2" type="noConversion"/>
  </si>
  <si>
    <t>刘文良，转债经理出身，仓位比较平衡</t>
    <phoneticPr fontId="2" type="noConversion"/>
  </si>
  <si>
    <t>杨爱斌，纯债经验多，业绩比较稳健</t>
    <phoneticPr fontId="2" type="noConversion"/>
  </si>
  <si>
    <t>招商丰拓之前在池，聊过</t>
    <phoneticPr fontId="2" type="noConversion"/>
  </si>
  <si>
    <t>胡永青，业绩相对稳健，出池估计因为今年排名，聊过</t>
    <phoneticPr fontId="2" type="noConversion"/>
  </si>
  <si>
    <t>转债激进持仓，杜广，聊过</t>
    <phoneticPr fontId="2" type="noConversion"/>
  </si>
  <si>
    <t>易方达丰华</t>
    <phoneticPr fontId="2" type="noConversion"/>
  </si>
  <si>
    <t>008791.OF</t>
    <phoneticPr fontId="2" type="noConversion"/>
  </si>
  <si>
    <t>202105.OF</t>
    <phoneticPr fontId="2" type="noConversion"/>
  </si>
  <si>
    <t>004585.OF</t>
    <phoneticPr fontId="2" type="noConversion"/>
  </si>
  <si>
    <t>010118.OF</t>
    <phoneticPr fontId="2" type="noConversion"/>
  </si>
  <si>
    <t>天弘多元收益A</t>
    <phoneticPr fontId="2" type="noConversion"/>
  </si>
  <si>
    <t>000054.OF</t>
    <phoneticPr fontId="2" type="noConversion"/>
  </si>
  <si>
    <t>000189.OF</t>
    <phoneticPr fontId="2" type="noConversion"/>
  </si>
  <si>
    <t>070020.OF</t>
    <phoneticPr fontId="2" type="noConversion"/>
  </si>
  <si>
    <t>001011.OF</t>
    <phoneticPr fontId="2" type="noConversion"/>
  </si>
  <si>
    <t>000171.OF</t>
    <phoneticPr fontId="2" type="noConversion"/>
  </si>
  <si>
    <t>001182.OF</t>
  </si>
  <si>
    <t>易方达安盈回报</t>
    <phoneticPr fontId="2" type="noConversion"/>
  </si>
  <si>
    <t>易方达安心回馈</t>
    <phoneticPr fontId="2" type="noConversion"/>
  </si>
  <si>
    <t>林森</t>
    <phoneticPr fontId="2" type="noConversion"/>
  </si>
  <si>
    <t>002009.OF</t>
  </si>
  <si>
    <t>中欧瑾通A</t>
  </si>
  <si>
    <t>004932.OF</t>
    <phoneticPr fontId="2" type="noConversion"/>
  </si>
  <si>
    <t>001316.OF</t>
    <phoneticPr fontId="2" type="noConversion"/>
  </si>
  <si>
    <t>001710.OF</t>
    <phoneticPr fontId="2" type="noConversion"/>
  </si>
  <si>
    <t>009100.OF</t>
    <phoneticPr fontId="2" type="noConversion"/>
  </si>
  <si>
    <t>008809.OF</t>
    <phoneticPr fontId="2" type="noConversion"/>
  </si>
  <si>
    <t>挖小票风格，规模合理，限购，买入需预约</t>
    <phoneticPr fontId="2" type="noConversion"/>
  </si>
  <si>
    <t>001603.OF</t>
    <phoneticPr fontId="2" type="noConversion"/>
  </si>
  <si>
    <t>鹏华丰盛稳固收益同团队产品，年初回撤较大，8月刚换到张佳的绝对收益投资部门，聊过</t>
    <phoneticPr fontId="2" type="noConversion"/>
  </si>
  <si>
    <t>华李成</t>
    <phoneticPr fontId="2" type="noConversion"/>
  </si>
  <si>
    <t>中欧琪和</t>
    <phoneticPr fontId="2" type="noConversion"/>
  </si>
  <si>
    <t>中欧康裕</t>
    <phoneticPr fontId="2" type="noConversion"/>
  </si>
  <si>
    <t>001164.OF</t>
    <phoneticPr fontId="2" type="noConversion"/>
  </si>
  <si>
    <t>黄华、蒋雯文</t>
    <phoneticPr fontId="2" type="noConversion"/>
  </si>
  <si>
    <t>004442.OF</t>
    <phoneticPr fontId="2" type="noConversion"/>
  </si>
  <si>
    <t>易方达瑞弘</t>
    <phoneticPr fontId="2" type="noConversion"/>
  </si>
  <si>
    <t>003839.OF</t>
    <phoneticPr fontId="2" type="noConversion"/>
  </si>
  <si>
    <t>易方达瑞通</t>
    <phoneticPr fontId="2" type="noConversion"/>
  </si>
  <si>
    <t>003882.OF</t>
    <phoneticPr fontId="2" type="noConversion"/>
  </si>
  <si>
    <t>准备入池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</si>
</sst>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###,###,##0.0000"/>
    <numFmt numFmtId="177" formatCode="###,###,###,##0.0000"/>
    <numFmt numFmtId="178" formatCode="###,###,##0.00"/>
    <numFmt numFmtId="179" formatCode="###,###,##0.0"/>
    <numFmt numFmtId="180" formatCode="###,###,##0.000000"/>
    <numFmt numFmtId="181" formatCode="#,##0.00_ "/>
    <numFmt numFmtId="182" formatCode="0.000"/>
  </numFmts>
  <fonts count="28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color rgb="FFFF0000"/>
      <name val="Arial"/>
      <family val="2"/>
    </font>
    <font>
      <sz val="11"/>
      <name val="黑体"/>
      <family val="3"/>
      <charset val="134"/>
    </font>
    <font>
      <sz val="11"/>
      <color theme="1"/>
      <name val="黑体"/>
      <family val="3"/>
      <charset val="134"/>
    </font>
    <font>
      <sz val="11"/>
      <color rgb="FF000000"/>
      <name val="黑体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rgb="FF171A1D"/>
      <name val="黑体"/>
      <family val="3"/>
      <charset val="134"/>
    </font>
    <font>
      <sz val="10"/>
      <name val="黑体"/>
      <family val="3"/>
      <charset val="134"/>
    </font>
    <font>
      <sz val="10"/>
      <color rgb="FF171A1D"/>
      <name val="黑体"/>
      <family val="3"/>
      <charset val="134"/>
    </font>
    <font>
      <sz val="10"/>
      <color theme="1"/>
      <name val="黑体"/>
      <family val="3"/>
      <charset val="134"/>
    </font>
    <font>
      <sz val="9"/>
      <color rgb="FF000000"/>
      <name val="宋体"/>
      <family val="3"/>
      <charset val="134"/>
    </font>
    <font>
      <sz val="9"/>
      <color theme="1"/>
      <name val="宋体"/>
      <family val="3"/>
      <charset val="134"/>
    </font>
    <font>
      <sz val="8"/>
      <color rgb="FF000000"/>
      <name val="宋体"/>
      <family val="3"/>
      <charset val="134"/>
    </font>
    <font>
      <sz val="11"/>
      <color theme="1"/>
      <name val="黑体"/>
      <family val="2"/>
      <charset val="134"/>
    </font>
    <font>
      <b/>
      <sz val="10"/>
      <color rgb="FF00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sz val="9"/>
      <color rgb="FF000000"/>
      <name val="黑体"/>
      <family val="3"/>
      <charset val="134"/>
    </font>
    <font>
      <sz val="9"/>
      <color theme="1"/>
      <name val="黑体"/>
      <family val="3"/>
      <charset val="134"/>
    </font>
    <font>
      <sz val="11"/>
      <color theme="1"/>
      <name val="宋体"/>
      <family val="3"/>
      <charset val="134"/>
    </font>
    <font>
      <sz val="11"/>
      <color rgb="FFFF0000"/>
      <name val="黑体"/>
      <family val="3"/>
      <charset val="134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0CECE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9" fontId="9" fillId="0" borderId="0" applyFont="0" applyFill="0" applyBorder="0" applyAlignment="0" applyProtection="0">
      <alignment vertical="center"/>
    </xf>
    <xf numFmtId="0" fontId="17" fillId="0" borderId="0">
      <alignment vertical="center"/>
    </xf>
  </cellStyleXfs>
  <cellXfs count="238">
    <xf numFmtId="0" fontId="0" fillId="0" borderId="0" xfId="0"/>
    <xf numFmtId="0" fontId="1" fillId="0" borderId="0" xfId="1"/>
    <xf numFmtId="0" fontId="4" fillId="0" borderId="0" xfId="1" applyFont="1"/>
    <xf numFmtId="0" fontId="5" fillId="0" borderId="0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 wrapText="1"/>
    </xf>
    <xf numFmtId="49" fontId="6" fillId="0" borderId="0" xfId="0" applyNumberFormat="1" applyFont="1" applyBorder="1" applyAlignment="1">
      <alignment horizontal="center" vertical="center"/>
    </xf>
    <xf numFmtId="178" fontId="5" fillId="0" borderId="0" xfId="1" applyNumberFormat="1" applyFont="1" applyBorder="1" applyAlignment="1">
      <alignment horizontal="center" vertical="center"/>
    </xf>
    <xf numFmtId="176" fontId="5" fillId="0" borderId="0" xfId="1" applyNumberFormat="1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0" xfId="1" applyFont="1" applyBorder="1" applyAlignment="1">
      <alignment horizontal="center"/>
    </xf>
    <xf numFmtId="0" fontId="5" fillId="0" borderId="0" xfId="1" applyFont="1" applyBorder="1" applyAlignment="1">
      <alignment horizontal="center" vertical="top" wrapText="1"/>
    </xf>
    <xf numFmtId="0" fontId="5" fillId="0" borderId="0" xfId="1" applyFont="1" applyBorder="1" applyAlignment="1">
      <alignment horizontal="center" wrapText="1"/>
    </xf>
    <xf numFmtId="0" fontId="7" fillId="0" borderId="0" xfId="1" applyFont="1" applyBorder="1" applyAlignment="1">
      <alignment horizontal="center" vertical="center" wrapText="1"/>
    </xf>
    <xf numFmtId="49" fontId="6" fillId="0" borderId="0" xfId="0" applyNumberFormat="1" applyFont="1" applyBorder="1" applyAlignment="1">
      <alignment horizontal="center" vertical="top"/>
    </xf>
    <xf numFmtId="178" fontId="5" fillId="0" borderId="0" xfId="1" applyNumberFormat="1" applyFont="1" applyBorder="1" applyAlignment="1">
      <alignment horizontal="center"/>
    </xf>
    <xf numFmtId="177" fontId="5" fillId="0" borderId="0" xfId="1" applyNumberFormat="1" applyFont="1" applyBorder="1" applyAlignment="1">
      <alignment horizont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78" fontId="5" fillId="0" borderId="0" xfId="1" applyNumberFormat="1" applyFont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2" fontId="6" fillId="0" borderId="0" xfId="2" applyNumberFormat="1" applyFont="1" applyBorder="1" applyAlignment="1">
      <alignment horizontal="center" vertical="center"/>
    </xf>
    <xf numFmtId="178" fontId="6" fillId="0" borderId="0" xfId="2" applyNumberFormat="1" applyFont="1" applyFill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178" fontId="5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176" fontId="5" fillId="0" borderId="0" xfId="0" applyNumberFormat="1" applyFont="1" applyBorder="1" applyAlignment="1">
      <alignment horizontal="center" vertical="center"/>
    </xf>
    <xf numFmtId="179" fontId="5" fillId="0" borderId="0" xfId="0" applyNumberFormat="1" applyFont="1" applyBorder="1" applyAlignment="1">
      <alignment horizontal="center" vertical="center"/>
    </xf>
    <xf numFmtId="178" fontId="5" fillId="0" borderId="0" xfId="0" applyNumberFormat="1" applyFont="1" applyBorder="1" applyAlignment="1">
      <alignment horizontal="center" vertical="center" wrapText="1"/>
    </xf>
    <xf numFmtId="2" fontId="6" fillId="0" borderId="0" xfId="0" applyNumberFormat="1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1" applyFont="1" applyAlignment="1">
      <alignment vertical="center"/>
    </xf>
    <xf numFmtId="0" fontId="11" fillId="0" borderId="0" xfId="1" applyFont="1" applyAlignment="1">
      <alignment horizontal="center" vertical="center"/>
    </xf>
    <xf numFmtId="0" fontId="11" fillId="0" borderId="0" xfId="1" applyFont="1" applyAlignment="1">
      <alignment horizontal="center" vertical="center" wrapText="1"/>
    </xf>
    <xf numFmtId="0" fontId="12" fillId="0" borderId="0" xfId="0" applyFont="1"/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76" fontId="6" fillId="0" borderId="0" xfId="0" applyNumberFormat="1" applyFont="1"/>
    <xf numFmtId="2" fontId="6" fillId="0" borderId="0" xfId="0" applyNumberFormat="1" applyFont="1" applyAlignment="1">
      <alignment horizontal="center" vertical="center"/>
    </xf>
    <xf numFmtId="2" fontId="6" fillId="0" borderId="0" xfId="0" applyNumberFormat="1" applyFont="1"/>
    <xf numFmtId="178" fontId="11" fillId="0" borderId="0" xfId="1" applyNumberFormat="1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5" fillId="2" borderId="0" xfId="1" applyFont="1" applyFill="1" applyBorder="1" applyAlignment="1">
      <alignment horizontal="center" vertical="center"/>
    </xf>
    <xf numFmtId="178" fontId="5" fillId="2" borderId="0" xfId="1" applyNumberFormat="1" applyFont="1" applyFill="1" applyBorder="1" applyAlignment="1">
      <alignment horizontal="center" vertical="center"/>
    </xf>
    <xf numFmtId="176" fontId="5" fillId="2" borderId="0" xfId="1" applyNumberFormat="1" applyFont="1" applyFill="1" applyBorder="1" applyAlignment="1">
      <alignment horizontal="center" vertical="center"/>
    </xf>
    <xf numFmtId="178" fontId="6" fillId="2" borderId="0" xfId="0" applyNumberFormat="1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wrapText="1"/>
    </xf>
    <xf numFmtId="0" fontId="6" fillId="0" borderId="0" xfId="0" applyFont="1" applyFill="1" applyBorder="1" applyAlignment="1">
      <alignment horizontal="center" vertical="center"/>
    </xf>
    <xf numFmtId="58" fontId="6" fillId="0" borderId="0" xfId="0" quotePrefix="1" applyNumberFormat="1" applyFont="1" applyFill="1" applyBorder="1" applyAlignment="1">
      <alignment horizontal="center" vertical="center"/>
    </xf>
    <xf numFmtId="178" fontId="6" fillId="0" borderId="0" xfId="0" applyNumberFormat="1" applyFont="1" applyFill="1" applyBorder="1" applyAlignment="1">
      <alignment horizontal="center" vertical="center"/>
    </xf>
    <xf numFmtId="10" fontId="6" fillId="0" borderId="0" xfId="2" applyNumberFormat="1" applyFont="1" applyFill="1" applyBorder="1" applyAlignment="1">
      <alignment horizontal="center" vertical="center"/>
    </xf>
    <xf numFmtId="0" fontId="6" fillId="0" borderId="0" xfId="0" quotePrefix="1" applyFont="1" applyFill="1" applyBorder="1" applyAlignment="1">
      <alignment horizontal="center" vertical="center"/>
    </xf>
    <xf numFmtId="176" fontId="5" fillId="0" borderId="0" xfId="0" applyNumberFormat="1" applyFont="1" applyFill="1" applyAlignment="1">
      <alignment horizontal="center" vertical="center"/>
    </xf>
    <xf numFmtId="178" fontId="6" fillId="0" borderId="0" xfId="0" applyNumberFormat="1" applyFont="1" applyFill="1" applyAlignment="1">
      <alignment horizontal="center" vertical="center"/>
    </xf>
    <xf numFmtId="2" fontId="6" fillId="0" borderId="0" xfId="2" applyNumberFormat="1" applyFont="1" applyFill="1" applyAlignment="1">
      <alignment horizontal="center"/>
    </xf>
    <xf numFmtId="49" fontId="6" fillId="3" borderId="0" xfId="0" applyNumberFormat="1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49" fontId="6" fillId="2" borderId="0" xfId="0" applyNumberFormat="1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vertical="center"/>
    </xf>
    <xf numFmtId="0" fontId="0" fillId="0" borderId="1" xfId="0" applyBorder="1"/>
    <xf numFmtId="0" fontId="15" fillId="3" borderId="1" xfId="0" applyFont="1" applyFill="1" applyBorder="1" applyAlignment="1">
      <alignment vertical="center"/>
    </xf>
    <xf numFmtId="178" fontId="5" fillId="2" borderId="0" xfId="0" applyNumberFormat="1" applyFont="1" applyFill="1" applyBorder="1" applyAlignment="1">
      <alignment horizontal="center" vertical="center"/>
    </xf>
    <xf numFmtId="180" fontId="0" fillId="0" borderId="0" xfId="0" applyNumberFormat="1"/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 wrapText="1"/>
    </xf>
    <xf numFmtId="176" fontId="1" fillId="0" borderId="0" xfId="1" applyNumberFormat="1"/>
    <xf numFmtId="0" fontId="6" fillId="0" borderId="0" xfId="3" applyFont="1" applyAlignment="1">
      <alignment horizontal="center" vertical="center"/>
    </xf>
    <xf numFmtId="0" fontId="5" fillId="0" borderId="0" xfId="3" applyFont="1" applyAlignment="1">
      <alignment horizontal="center"/>
    </xf>
    <xf numFmtId="0" fontId="6" fillId="0" borderId="0" xfId="0" applyFont="1" applyAlignment="1">
      <alignment horizontal="center"/>
    </xf>
    <xf numFmtId="176" fontId="6" fillId="0" borderId="0" xfId="0" applyNumberFormat="1" applyFont="1" applyFill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2" fontId="6" fillId="0" borderId="0" xfId="0" applyNumberFormat="1" applyFont="1" applyFill="1" applyAlignment="1">
      <alignment horizontal="center" vertical="center"/>
    </xf>
    <xf numFmtId="0" fontId="6" fillId="0" borderId="0" xfId="0" applyFont="1" applyFill="1"/>
    <xf numFmtId="0" fontId="5" fillId="0" borderId="0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 wrapText="1"/>
    </xf>
    <xf numFmtId="0" fontId="0" fillId="0" borderId="0" xfId="0" applyFill="1" applyAlignment="1"/>
    <xf numFmtId="176" fontId="6" fillId="0" borderId="0" xfId="0" applyNumberFormat="1" applyFont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58" fontId="6" fillId="0" borderId="1" xfId="0" quotePrefix="1" applyNumberFormat="1" applyFont="1" applyFill="1" applyBorder="1" applyAlignment="1">
      <alignment horizontal="center" vertical="center"/>
    </xf>
    <xf numFmtId="10" fontId="6" fillId="0" borderId="1" xfId="2" applyNumberFormat="1" applyFont="1" applyFill="1" applyBorder="1" applyAlignment="1">
      <alignment horizontal="center" vertical="center"/>
    </xf>
    <xf numFmtId="0" fontId="6" fillId="0" borderId="1" xfId="0" quotePrefix="1" applyFont="1" applyFill="1" applyBorder="1" applyAlignment="1">
      <alignment horizontal="center" vertical="center"/>
    </xf>
    <xf numFmtId="2" fontId="6" fillId="0" borderId="1" xfId="2" applyNumberFormat="1" applyFont="1" applyFill="1" applyBorder="1" applyAlignment="1">
      <alignment horizontal="center" vertical="center"/>
    </xf>
    <xf numFmtId="181" fontId="6" fillId="0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178" fontId="5" fillId="0" borderId="1" xfId="1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0" fontId="0" fillId="0" borderId="0" xfId="2" applyNumberFormat="1" applyFont="1" applyAlignment="1"/>
    <xf numFmtId="2" fontId="6" fillId="0" borderId="1" xfId="0" applyNumberFormat="1" applyFont="1" applyBorder="1" applyAlignment="1">
      <alignment horizontal="center" vertical="center"/>
    </xf>
    <xf numFmtId="180" fontId="6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80" fontId="6" fillId="0" borderId="1" xfId="0" applyNumberFormat="1" applyFont="1" applyFill="1" applyBorder="1" applyAlignment="1">
      <alignment horizontal="center" vertical="center"/>
    </xf>
    <xf numFmtId="178" fontId="11" fillId="0" borderId="1" xfId="1" applyNumberFormat="1" applyFont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176" fontId="6" fillId="0" borderId="0" xfId="0" applyNumberFormat="1" applyFont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wrapText="1"/>
    </xf>
    <xf numFmtId="176" fontId="6" fillId="0" borderId="1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right"/>
    </xf>
    <xf numFmtId="180" fontId="0" fillId="0" borderId="0" xfId="0" applyNumberFormat="1" applyAlignment="1">
      <alignment horizontal="right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2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78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178" fontId="5" fillId="0" borderId="1" xfId="0" applyNumberFormat="1" applyFont="1" applyBorder="1" applyAlignment="1">
      <alignment horizontal="left" vertical="center" wrapText="1"/>
    </xf>
    <xf numFmtId="178" fontId="5" fillId="2" borderId="1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horizontal="left" vertical="center"/>
    </xf>
    <xf numFmtId="178" fontId="5" fillId="0" borderId="1" xfId="1" applyNumberFormat="1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1" fillId="0" borderId="1" xfId="1" applyFont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/>
    </xf>
    <xf numFmtId="0" fontId="24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4" fillId="0" borderId="1" xfId="0" applyFont="1" applyBorder="1" applyAlignment="1">
      <alignment horizontal="center"/>
    </xf>
    <xf numFmtId="0" fontId="18" fillId="4" borderId="1" xfId="0" applyFont="1" applyFill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/>
    </xf>
    <xf numFmtId="0" fontId="5" fillId="0" borderId="0" xfId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top"/>
    </xf>
    <xf numFmtId="178" fontId="5" fillId="0" borderId="0" xfId="1" applyNumberFormat="1" applyFont="1" applyFill="1" applyBorder="1" applyAlignment="1">
      <alignment horizontal="center"/>
    </xf>
    <xf numFmtId="177" fontId="5" fillId="0" borderId="0" xfId="1" applyNumberFormat="1" applyFont="1" applyFill="1" applyBorder="1" applyAlignment="1">
      <alignment horizontal="center"/>
    </xf>
    <xf numFmtId="182" fontId="6" fillId="0" borderId="1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5" fillId="0" borderId="1" xfId="1" applyFont="1" applyBorder="1" applyAlignment="1">
      <alignment horizontal="center" vertical="center"/>
    </xf>
    <xf numFmtId="0" fontId="6" fillId="0" borderId="7" xfId="0" applyFont="1" applyFill="1" applyBorder="1" applyAlignment="1">
      <alignment vertical="center"/>
    </xf>
    <xf numFmtId="178" fontId="0" fillId="0" borderId="0" xfId="0" applyNumberFormat="1"/>
    <xf numFmtId="0" fontId="6" fillId="0" borderId="1" xfId="0" applyFont="1" applyFill="1" applyBorder="1" applyAlignment="1">
      <alignment vertical="center"/>
    </xf>
    <xf numFmtId="178" fontId="6" fillId="0" borderId="1" xfId="0" applyNumberFormat="1" applyFont="1" applyBorder="1" applyAlignment="1">
      <alignment horizontal="center" vertical="center"/>
    </xf>
    <xf numFmtId="178" fontId="0" fillId="2" borderId="0" xfId="0" applyNumberFormat="1" applyFill="1"/>
    <xf numFmtId="0" fontId="19" fillId="0" borderId="1" xfId="0" applyFont="1" applyBorder="1" applyAlignment="1">
      <alignment horizontal="left" vertical="center"/>
    </xf>
    <xf numFmtId="178" fontId="0" fillId="0" borderId="0" xfId="0" applyNumberFormat="1" applyFill="1"/>
    <xf numFmtId="9" fontId="6" fillId="0" borderId="1" xfId="2" applyFont="1" applyBorder="1" applyAlignment="1">
      <alignment horizontal="center" vertical="center"/>
    </xf>
    <xf numFmtId="0" fontId="20" fillId="2" borderId="1" xfId="0" applyFont="1" applyFill="1" applyBorder="1" applyAlignment="1">
      <alignment horizontal="left" vertical="center" wrapText="1"/>
    </xf>
    <xf numFmtId="0" fontId="24" fillId="2" borderId="1" xfId="0" applyFont="1" applyFill="1" applyBorder="1" applyAlignment="1">
      <alignment horizontal="center" vertical="center"/>
    </xf>
    <xf numFmtId="0" fontId="21" fillId="0" borderId="1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 wrapText="1"/>
    </xf>
    <xf numFmtId="0" fontId="19" fillId="0" borderId="0" xfId="0" applyFont="1"/>
    <xf numFmtId="49" fontId="19" fillId="0" borderId="1" xfId="0" applyNumberFormat="1" applyFont="1" applyFill="1" applyBorder="1" applyAlignment="1">
      <alignment horizontal="left" vertical="center"/>
    </xf>
    <xf numFmtId="178" fontId="21" fillId="0" borderId="1" xfId="0" applyNumberFormat="1" applyFont="1" applyBorder="1" applyAlignment="1">
      <alignment horizontal="left" vertical="center"/>
    </xf>
    <xf numFmtId="178" fontId="21" fillId="0" borderId="1" xfId="0" applyNumberFormat="1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2" fontId="21" fillId="0" borderId="1" xfId="0" applyNumberFormat="1" applyFont="1" applyBorder="1" applyAlignment="1">
      <alignment horizontal="left" vertical="center"/>
    </xf>
    <xf numFmtId="178" fontId="21" fillId="0" borderId="1" xfId="1" applyNumberFormat="1" applyFont="1" applyFill="1" applyBorder="1" applyAlignment="1">
      <alignment horizontal="left" vertical="center"/>
    </xf>
    <xf numFmtId="0" fontId="21" fillId="0" borderId="1" xfId="1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19" fillId="0" borderId="1" xfId="0" applyFont="1" applyBorder="1" applyAlignment="1">
      <alignment horizontal="left" vertical="center" wrapText="1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178" fontId="21" fillId="0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178" fontId="5" fillId="2" borderId="1" xfId="0" applyNumberFormat="1" applyFont="1" applyFill="1" applyBorder="1" applyAlignment="1">
      <alignment horizontal="center" vertical="center"/>
    </xf>
    <xf numFmtId="180" fontId="6" fillId="2" borderId="1" xfId="0" applyNumberFormat="1" applyFont="1" applyFill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 vertical="center"/>
    </xf>
    <xf numFmtId="0" fontId="25" fillId="0" borderId="0" xfId="0" applyNumberFormat="1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2" fontId="25" fillId="0" borderId="0" xfId="2" applyNumberFormat="1" applyFont="1" applyFill="1" applyBorder="1" applyAlignment="1">
      <alignment horizontal="center" vertical="center"/>
    </xf>
    <xf numFmtId="178" fontId="25" fillId="0" borderId="0" xfId="1" applyNumberFormat="1" applyFont="1" applyBorder="1" applyAlignment="1">
      <alignment horizontal="center" vertical="center"/>
    </xf>
    <xf numFmtId="178" fontId="25" fillId="0" borderId="0" xfId="2" applyNumberFormat="1" applyFont="1" applyFill="1" applyBorder="1" applyAlignment="1">
      <alignment horizontal="center" vertical="center"/>
    </xf>
    <xf numFmtId="2" fontId="25" fillId="0" borderId="0" xfId="2" applyNumberFormat="1" applyFont="1" applyBorder="1" applyAlignment="1">
      <alignment horizontal="center" vertical="center"/>
    </xf>
    <xf numFmtId="178" fontId="25" fillId="0" borderId="0" xfId="0" applyNumberFormat="1" applyFont="1" applyBorder="1" applyAlignment="1">
      <alignment horizontal="center" vertical="center"/>
    </xf>
    <xf numFmtId="0" fontId="26" fillId="0" borderId="0" xfId="0" applyFont="1"/>
    <xf numFmtId="2" fontId="25" fillId="0" borderId="0" xfId="0" applyNumberFormat="1" applyFont="1" applyBorder="1" applyAlignment="1">
      <alignment horizontal="center" vertical="center"/>
    </xf>
    <xf numFmtId="0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center" vertical="center"/>
    </xf>
    <xf numFmtId="178" fontId="6" fillId="2" borderId="0" xfId="2" applyNumberFormat="1" applyFont="1" applyFill="1" applyBorder="1" applyAlignment="1">
      <alignment horizontal="center" vertical="center"/>
    </xf>
    <xf numFmtId="2" fontId="6" fillId="2" borderId="0" xfId="2" applyNumberFormat="1" applyFont="1" applyFill="1" applyBorder="1" applyAlignment="1">
      <alignment horizontal="center" vertical="center"/>
    </xf>
    <xf numFmtId="0" fontId="25" fillId="2" borderId="0" xfId="0" applyFont="1" applyFill="1" applyBorder="1" applyAlignment="1">
      <alignment horizontal="center" vertical="center"/>
    </xf>
    <xf numFmtId="0" fontId="27" fillId="0" borderId="0" xfId="0" applyFont="1"/>
    <xf numFmtId="178" fontId="27" fillId="0" borderId="0" xfId="0" applyNumberFormat="1" applyFont="1"/>
    <xf numFmtId="178" fontId="27" fillId="0" borderId="0" xfId="0" applyNumberFormat="1" applyFont="1" applyFill="1"/>
    <xf numFmtId="10" fontId="27" fillId="0" borderId="0" xfId="2" applyNumberFormat="1" applyFont="1" applyAlignment="1"/>
    <xf numFmtId="0" fontId="6" fillId="0" borderId="0" xfId="0" quotePrefix="1" applyFont="1" applyBorder="1" applyAlignment="1">
      <alignment horizontal="center" vertical="center"/>
    </xf>
    <xf numFmtId="0" fontId="25" fillId="0" borderId="0" xfId="0" applyFont="1"/>
    <xf numFmtId="0" fontId="24" fillId="0" borderId="3" xfId="0" applyFont="1" applyBorder="1" applyAlignment="1">
      <alignment horizontal="center"/>
    </xf>
    <xf numFmtId="0" fontId="24" fillId="0" borderId="7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19" fillId="0" borderId="5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top" wrapText="1"/>
    </xf>
    <xf numFmtId="0" fontId="6" fillId="0" borderId="1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5" fillId="0" borderId="0" xfId="1" applyFont="1" applyAlignment="1">
      <alignment horizontal="left" vertical="center" wrapText="1"/>
    </xf>
    <xf numFmtId="0" fontId="7" fillId="0" borderId="0" xfId="1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5" fillId="0" borderId="0" xfId="1" applyFont="1" applyBorder="1" applyAlignment="1">
      <alignment horizontal="left" vertical="center" wrapText="1"/>
    </xf>
    <xf numFmtId="0" fontId="5" fillId="0" borderId="0" xfId="1" applyFont="1" applyBorder="1" applyAlignment="1">
      <alignment horizontal="left" vertical="center"/>
    </xf>
    <xf numFmtId="0" fontId="11" fillId="0" borderId="0" xfId="0" applyFont="1" applyAlignment="1">
      <alignment horizontal="left" vertical="top" wrapText="1"/>
    </xf>
    <xf numFmtId="0" fontId="11" fillId="0" borderId="0" xfId="1" applyFont="1" applyAlignment="1">
      <alignment horizontal="left" vertical="top" wrapText="1"/>
    </xf>
  </cellXfs>
  <cellStyles count="4">
    <cellStyle name="百分比" xfId="2" builtinId="5"/>
    <cellStyle name="常规" xfId="0" builtinId="0"/>
    <cellStyle name="常规 2" xfId="1" xr:uid="{00000000-0005-0000-0000-000002000000}"/>
    <cellStyle name="常规 3" xfId="3" xr:uid="{00000000-0005-0000-0000-000003000000}"/>
  </cellStyles>
  <dxfs count="69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f_absolute_profitper"/>
      <definedName name="f_dq_status"/>
      <definedName name="f_info_corp_fundmanagementcompany"/>
      <definedName name="f_info_fundmanager"/>
      <definedName name="f_info_investtype"/>
      <definedName name="f_info_maxworkingyears"/>
      <definedName name="f_info_name"/>
      <definedName name="f_info_relatedcode"/>
      <definedName name="f_mmf_annualizedyield"/>
      <definedName name="f_mmf_unityield"/>
      <definedName name="f_nav_navoverbenchreturn"/>
      <definedName name="f_nav_navoverbenchreturn_freq2"/>
      <definedName name="f_nav_periodreturnranking_2y"/>
      <definedName name="f_nav_periodreturnranking_3m"/>
      <definedName name="f_nav_periodreturnrankingper"/>
      <definedName name="f_netasset_total"/>
      <definedName name="f_prt_topbondname"/>
      <definedName name="f_return_y"/>
      <definedName name="f_return_ytd"/>
      <definedName name="f_risk_maxdownside"/>
      <definedName name="f_risk_trackerror_trackindex"/>
      <definedName name="s_info_corp_stocktonav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workbookViewId="0">
      <selection activeCell="C2" sqref="C2:C8"/>
    </sheetView>
  </sheetViews>
  <sheetFormatPr defaultRowHeight="14.15" x14ac:dyDescent="0.35"/>
  <cols>
    <col min="1" max="1" width="11.140625" bestFit="1" customWidth="1"/>
    <col min="2" max="2" width="13.140625" bestFit="1" customWidth="1"/>
    <col min="3" max="3" width="23.5" customWidth="1"/>
    <col min="4" max="4" width="5.5" bestFit="1" customWidth="1"/>
    <col min="5" max="5" width="5.5" customWidth="1"/>
    <col min="9" max="9" width="18.5" customWidth="1"/>
  </cols>
  <sheetData>
    <row r="1" spans="1:6" x14ac:dyDescent="0.35">
      <c r="A1" s="147" t="s">
        <v>2101</v>
      </c>
      <c r="B1" s="147" t="s">
        <v>2102</v>
      </c>
      <c r="C1" s="147" t="s">
        <v>2103</v>
      </c>
      <c r="D1" s="84" t="s">
        <v>3508</v>
      </c>
      <c r="E1" s="84" t="s">
        <v>3509</v>
      </c>
      <c r="F1" s="84" t="s">
        <v>2120</v>
      </c>
    </row>
    <row r="2" spans="1:6" ht="14.6" x14ac:dyDescent="0.35">
      <c r="A2" s="224" t="s">
        <v>2104</v>
      </c>
      <c r="B2" s="148" t="s">
        <v>2105</v>
      </c>
      <c r="C2" s="148" t="s">
        <v>2105</v>
      </c>
      <c r="D2" s="146">
        <v>35</v>
      </c>
      <c r="E2" s="143">
        <f>F2-D2</f>
        <v>-1</v>
      </c>
      <c r="F2" s="143">
        <v>34</v>
      </c>
    </row>
    <row r="3" spans="1:6" ht="14.6" x14ac:dyDescent="0.35">
      <c r="A3" s="224"/>
      <c r="B3" s="225" t="s">
        <v>2106</v>
      </c>
      <c r="C3" s="148" t="s">
        <v>2107</v>
      </c>
      <c r="D3" s="146">
        <v>16</v>
      </c>
      <c r="E3" s="143">
        <f t="shared" ref="E3:E13" si="0">F3-D3</f>
        <v>0</v>
      </c>
      <c r="F3" s="143">
        <v>16</v>
      </c>
    </row>
    <row r="4" spans="1:6" ht="14.6" x14ac:dyDescent="0.35">
      <c r="A4" s="224"/>
      <c r="B4" s="225"/>
      <c r="C4" s="148" t="s">
        <v>2108</v>
      </c>
      <c r="D4" s="146">
        <v>10</v>
      </c>
      <c r="E4" s="143">
        <f t="shared" si="0"/>
        <v>5</v>
      </c>
      <c r="F4" s="143">
        <v>15</v>
      </c>
    </row>
    <row r="5" spans="1:6" ht="14.6" x14ac:dyDescent="0.35">
      <c r="A5" s="224"/>
      <c r="B5" s="225"/>
      <c r="C5" s="148" t="s">
        <v>2121</v>
      </c>
      <c r="D5" s="146">
        <v>0</v>
      </c>
      <c r="E5" s="143">
        <f t="shared" si="0"/>
        <v>5</v>
      </c>
      <c r="F5" s="143">
        <v>5</v>
      </c>
    </row>
    <row r="6" spans="1:6" ht="14.6" x14ac:dyDescent="0.35">
      <c r="A6" s="224"/>
      <c r="B6" s="225"/>
      <c r="C6" s="148" t="s">
        <v>1538</v>
      </c>
      <c r="D6" s="146">
        <v>28</v>
      </c>
      <c r="E6" s="143">
        <f t="shared" si="0"/>
        <v>4</v>
      </c>
      <c r="F6" s="143">
        <v>32</v>
      </c>
    </row>
    <row r="7" spans="1:6" ht="14.6" x14ac:dyDescent="0.35">
      <c r="A7" s="224"/>
      <c r="B7" s="149" t="s">
        <v>2109</v>
      </c>
      <c r="C7" s="148" t="s">
        <v>2110</v>
      </c>
      <c r="D7" s="146">
        <v>6</v>
      </c>
      <c r="E7" s="143">
        <f t="shared" si="0"/>
        <v>1</v>
      </c>
      <c r="F7" s="143">
        <v>7</v>
      </c>
    </row>
    <row r="8" spans="1:6" ht="14.6" x14ac:dyDescent="0.35">
      <c r="A8" s="224"/>
      <c r="B8" s="148" t="s">
        <v>2111</v>
      </c>
      <c r="C8" s="148" t="s">
        <v>2112</v>
      </c>
      <c r="D8" s="146">
        <v>82</v>
      </c>
      <c r="E8" s="143">
        <f t="shared" si="0"/>
        <v>116</v>
      </c>
      <c r="F8" s="168">
        <v>198</v>
      </c>
    </row>
    <row r="9" spans="1:6" ht="14.6" x14ac:dyDescent="0.35">
      <c r="A9" s="220" t="s">
        <v>2113</v>
      </c>
      <c r="B9" s="150" t="s">
        <v>2106</v>
      </c>
      <c r="C9" s="150" t="s">
        <v>3507</v>
      </c>
      <c r="D9" s="146">
        <v>12</v>
      </c>
      <c r="E9" s="143">
        <f t="shared" si="0"/>
        <v>-3</v>
      </c>
      <c r="F9" s="143">
        <v>9</v>
      </c>
    </row>
    <row r="10" spans="1:6" ht="14.6" x14ac:dyDescent="0.35">
      <c r="A10" s="221"/>
      <c r="B10" s="145" t="s">
        <v>2109</v>
      </c>
      <c r="C10" s="144" t="s">
        <v>1646</v>
      </c>
      <c r="D10" s="146">
        <v>27</v>
      </c>
      <c r="E10" s="143">
        <f t="shared" si="0"/>
        <v>-1</v>
      </c>
      <c r="F10" s="143">
        <v>26</v>
      </c>
    </row>
    <row r="11" spans="1:6" ht="14.6" x14ac:dyDescent="0.35">
      <c r="A11" s="221"/>
      <c r="B11" s="225" t="s">
        <v>2111</v>
      </c>
      <c r="C11" s="148" t="s">
        <v>2114</v>
      </c>
      <c r="D11" s="146">
        <v>13</v>
      </c>
      <c r="E11" s="143">
        <f t="shared" si="0"/>
        <v>0</v>
      </c>
      <c r="F11" s="143">
        <v>13</v>
      </c>
    </row>
    <row r="12" spans="1:6" ht="14.6" x14ac:dyDescent="0.35">
      <c r="A12" s="221"/>
      <c r="B12" s="225"/>
      <c r="C12" s="148" t="s">
        <v>2115</v>
      </c>
      <c r="D12" s="146">
        <v>119</v>
      </c>
      <c r="E12" s="143">
        <f t="shared" si="0"/>
        <v>46</v>
      </c>
      <c r="F12" s="168">
        <v>165</v>
      </c>
    </row>
    <row r="13" spans="1:6" ht="14.6" x14ac:dyDescent="0.35">
      <c r="A13" s="221"/>
      <c r="B13" s="226" t="s">
        <v>2116</v>
      </c>
      <c r="C13" s="148" t="s">
        <v>2117</v>
      </c>
      <c r="D13" s="146">
        <v>17</v>
      </c>
      <c r="E13" s="143">
        <f t="shared" si="0"/>
        <v>-10</v>
      </c>
      <c r="F13" s="143">
        <v>7</v>
      </c>
    </row>
    <row r="14" spans="1:6" x14ac:dyDescent="0.35">
      <c r="A14" s="221"/>
      <c r="B14" s="226"/>
      <c r="C14" s="167" t="s">
        <v>2118</v>
      </c>
      <c r="D14" s="223">
        <v>60</v>
      </c>
      <c r="E14" s="223">
        <v>-4</v>
      </c>
      <c r="F14" s="143">
        <v>28</v>
      </c>
    </row>
    <row r="15" spans="1:6" x14ac:dyDescent="0.35">
      <c r="A15" s="221"/>
      <c r="B15" s="226"/>
      <c r="C15" s="167" t="s">
        <v>2119</v>
      </c>
      <c r="D15" s="223"/>
      <c r="E15" s="223"/>
      <c r="F15" s="143">
        <v>26</v>
      </c>
    </row>
    <row r="16" spans="1:6" ht="14.6" x14ac:dyDescent="0.35">
      <c r="A16" s="222"/>
      <c r="B16" s="226"/>
      <c r="C16" s="148" t="s">
        <v>1736</v>
      </c>
      <c r="D16" s="146">
        <v>208</v>
      </c>
      <c r="E16" s="143">
        <f t="shared" ref="E16" si="1">F16-D16</f>
        <v>-44</v>
      </c>
      <c r="F16" s="143">
        <v>164</v>
      </c>
    </row>
    <row r="17" spans="1:6" ht="14.6" x14ac:dyDescent="0.35">
      <c r="A17" s="217" t="s">
        <v>3416</v>
      </c>
      <c r="B17" s="218"/>
      <c r="C17" s="219"/>
      <c r="D17" s="146">
        <f>SUM(D2:D16)</f>
        <v>633</v>
      </c>
      <c r="E17" s="146">
        <f>SUM(E2:E16)</f>
        <v>114</v>
      </c>
      <c r="F17" s="146">
        <f>SUM(F2:F16)</f>
        <v>745</v>
      </c>
    </row>
  </sheetData>
  <mergeCells count="8">
    <mergeCell ref="A17:C17"/>
    <mergeCell ref="A9:A16"/>
    <mergeCell ref="D14:D15"/>
    <mergeCell ref="E14:E15"/>
    <mergeCell ref="A2:A8"/>
    <mergeCell ref="B3:B6"/>
    <mergeCell ref="B11:B12"/>
    <mergeCell ref="B13:B16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7"/>
  <sheetViews>
    <sheetView zoomScale="85" zoomScaleNormal="85" workbookViewId="0">
      <pane xSplit="2" ySplit="3" topLeftCell="C4" activePane="bottomRight" state="frozen"/>
      <selection activeCell="K28" sqref="K28"/>
      <selection pane="topRight" activeCell="K28" sqref="K28"/>
      <selection pane="bottomLeft" activeCell="K28" sqref="K28"/>
      <selection pane="bottomRight" activeCell="E26" sqref="E26"/>
    </sheetView>
  </sheetViews>
  <sheetFormatPr defaultColWidth="9" defaultRowHeight="14.15" x14ac:dyDescent="0.35"/>
  <cols>
    <col min="1" max="1" width="10.5" style="55" bestFit="1" customWidth="1"/>
    <col min="2" max="2" width="19.35546875" style="89" bestFit="1" customWidth="1"/>
    <col min="3" max="3" width="17.2109375" style="55" bestFit="1" customWidth="1"/>
    <col min="4" max="4" width="32.7109375" style="55" bestFit="1" customWidth="1"/>
    <col min="5" max="5" width="28.2109375" style="55" bestFit="1" customWidth="1"/>
    <col min="6" max="8" width="23.85546875" style="55" bestFit="1" customWidth="1"/>
    <col min="9" max="9" width="32.7109375" style="55" bestFit="1" customWidth="1"/>
    <col min="10" max="10" width="15" style="55" bestFit="1" customWidth="1"/>
    <col min="11" max="12" width="16.140625" style="55" bestFit="1" customWidth="1"/>
    <col min="13" max="13" width="9.5" style="55" bestFit="1" customWidth="1"/>
    <col min="14" max="16384" width="9" style="55"/>
  </cols>
  <sheetData>
    <row r="1" spans="1:13" ht="73.5" customHeight="1" x14ac:dyDescent="0.35">
      <c r="A1" s="234" t="s">
        <v>2168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</row>
    <row r="2" spans="1:13" x14ac:dyDescent="0.35">
      <c r="A2" s="3" t="s">
        <v>83</v>
      </c>
      <c r="B2" s="87">
        <v>20210930</v>
      </c>
    </row>
    <row r="3" spans="1:13" s="56" customFormat="1" ht="70.75" x14ac:dyDescent="0.35">
      <c r="A3" s="4" t="s">
        <v>84</v>
      </c>
      <c r="B3" s="88" t="s">
        <v>2</v>
      </c>
      <c r="C3" s="4" t="s">
        <v>85</v>
      </c>
      <c r="D3" s="4" t="s">
        <v>86</v>
      </c>
      <c r="E3" s="4" t="s">
        <v>1509</v>
      </c>
      <c r="F3" s="4" t="s">
        <v>87</v>
      </c>
      <c r="G3" s="4" t="s">
        <v>88</v>
      </c>
      <c r="H3" s="4" t="s">
        <v>89</v>
      </c>
      <c r="I3" s="4" t="s">
        <v>90</v>
      </c>
      <c r="J3" s="4" t="s">
        <v>91</v>
      </c>
      <c r="K3" s="4" t="s">
        <v>92</v>
      </c>
      <c r="L3" s="4" t="s">
        <v>93</v>
      </c>
      <c r="M3" s="4" t="s">
        <v>94</v>
      </c>
    </row>
    <row r="4" spans="1:13" x14ac:dyDescent="0.35">
      <c r="A4" s="5" t="s">
        <v>1513</v>
      </c>
      <c r="B4" s="6" t="s">
        <v>1514</v>
      </c>
      <c r="C4" s="6">
        <v>575.917828171</v>
      </c>
      <c r="D4" s="6">
        <v>35.353535353535356</v>
      </c>
      <c r="E4" s="7">
        <v>1.295741853257446E-2</v>
      </c>
      <c r="F4" s="3" t="s">
        <v>110</v>
      </c>
      <c r="G4" s="7" t="s">
        <v>111</v>
      </c>
      <c r="H4" s="7">
        <v>2.335</v>
      </c>
      <c r="I4" s="3" t="s">
        <v>1515</v>
      </c>
      <c r="J4" s="7">
        <f>[1]!f_mmf_annualizedyield(A4,"2021/10/17")</f>
        <v>2.1659999999999999</v>
      </c>
      <c r="K4" s="90">
        <f>[1]!f_mmf_unityield(A4,"20211017")*365/200</f>
        <v>2.09802</v>
      </c>
      <c r="L4" s="90">
        <f>J4-K4</f>
        <v>6.7979999999999929E-2</v>
      </c>
      <c r="M4" s="9">
        <v>1</v>
      </c>
    </row>
    <row r="5" spans="1:13" x14ac:dyDescent="0.35">
      <c r="A5" s="5" t="s">
        <v>1522</v>
      </c>
      <c r="B5" s="6" t="s">
        <v>1523</v>
      </c>
      <c r="C5" s="6">
        <v>375.54332778519995</v>
      </c>
      <c r="D5" s="6">
        <v>36.507936507936506</v>
      </c>
      <c r="E5" s="7">
        <v>1.2319378179925672E-2</v>
      </c>
      <c r="F5" s="3" t="s">
        <v>110</v>
      </c>
      <c r="G5" s="7" t="s">
        <v>111</v>
      </c>
      <c r="H5" s="7">
        <v>2.2469999999999999</v>
      </c>
      <c r="I5" s="3" t="s">
        <v>1524</v>
      </c>
      <c r="J5" s="7">
        <f>[1]!f_mmf_annualizedyield(A5,"2021/10/17")</f>
        <v>2.1989999999999998</v>
      </c>
      <c r="K5" s="90">
        <f>[1]!f_mmf_unityield(A5,"20211017")*365/200</f>
        <v>2.1336075000000001</v>
      </c>
      <c r="L5" s="90">
        <f>J5-K5</f>
        <v>6.5392499999999742E-2</v>
      </c>
      <c r="M5" s="9">
        <v>4</v>
      </c>
    </row>
    <row r="6" spans="1:13" x14ac:dyDescent="0.35">
      <c r="A6" s="5" t="s">
        <v>1516</v>
      </c>
      <c r="B6" s="6" t="s">
        <v>1517</v>
      </c>
      <c r="C6" s="6">
        <v>1308.7939227987999</v>
      </c>
      <c r="D6" s="6">
        <v>36.075036075036074</v>
      </c>
      <c r="E6" s="7">
        <v>5.408062930186406E-2</v>
      </c>
      <c r="F6" s="3" t="s">
        <v>110</v>
      </c>
      <c r="G6" s="7" t="s">
        <v>111</v>
      </c>
      <c r="H6" s="7">
        <v>2.23</v>
      </c>
      <c r="I6" s="3" t="s">
        <v>1518</v>
      </c>
      <c r="J6" s="7">
        <f>[1]!f_mmf_annualizedyield(A6,"2021/10/17")</f>
        <v>0</v>
      </c>
      <c r="K6" s="90">
        <f>[1]!f_mmf_unityield(A6,"20211017")*365/200</f>
        <v>0</v>
      </c>
      <c r="L6" s="90">
        <f>J6-K6</f>
        <v>0</v>
      </c>
      <c r="M6" s="9">
        <v>2</v>
      </c>
    </row>
    <row r="7" spans="1:13" x14ac:dyDescent="0.35">
      <c r="A7" s="5" t="s">
        <v>1519</v>
      </c>
      <c r="B7" s="6" t="s">
        <v>1520</v>
      </c>
      <c r="C7" s="6">
        <v>1741.0348047271</v>
      </c>
      <c r="D7" s="6">
        <v>42.568542568542568</v>
      </c>
      <c r="E7" s="7">
        <v>1.201436086142919E-2</v>
      </c>
      <c r="F7" s="3" t="s">
        <v>97</v>
      </c>
      <c r="G7" s="7">
        <v>0.05</v>
      </c>
      <c r="H7" s="7">
        <v>2.19</v>
      </c>
      <c r="I7" s="3" t="s">
        <v>1521</v>
      </c>
      <c r="J7" s="7">
        <f>[1]!f_mmf_annualizedyield(A7,"2021/10/17")</f>
        <v>2.161</v>
      </c>
      <c r="K7" s="90">
        <f>[1]!f_mmf_unityield(A7,"20211017")*365/200</f>
        <v>2.0733825000000001</v>
      </c>
      <c r="L7" s="90">
        <f>J7-K7</f>
        <v>8.7617499999999904E-2</v>
      </c>
      <c r="M7" s="9">
        <v>2</v>
      </c>
    </row>
  </sheetData>
  <autoFilter ref="A3:M7" xr:uid="{00000000-0009-0000-0000-000008000000}">
    <sortState xmlns:xlrd2="http://schemas.microsoft.com/office/spreadsheetml/2017/richdata2" ref="A4:M7">
      <sortCondition descending="1" ref="H3:H7"/>
    </sortState>
  </autoFilter>
  <mergeCells count="1">
    <mergeCell ref="A1:L1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4"/>
  <sheetViews>
    <sheetView zoomScale="85" zoomScaleNormal="85" workbookViewId="0">
      <pane xSplit="2" ySplit="3" topLeftCell="D4" activePane="bottomRight" state="frozen"/>
      <selection activeCell="K28" sqref="K28"/>
      <selection pane="topRight" activeCell="K28" sqref="K28"/>
      <selection pane="bottomLeft" activeCell="K28" sqref="K28"/>
      <selection pane="bottomRight" activeCell="A34" sqref="A34:XFD34"/>
    </sheetView>
  </sheetViews>
  <sheetFormatPr defaultColWidth="9" defaultRowHeight="14.15" x14ac:dyDescent="0.35"/>
  <cols>
    <col min="1" max="1" width="11.5" style="3" bestFit="1" customWidth="1"/>
    <col min="2" max="2" width="23.85546875" style="3" customWidth="1"/>
    <col min="3" max="3" width="21.2109375" style="3" bestFit="1" customWidth="1"/>
    <col min="4" max="4" width="36.7109375" style="3" bestFit="1" customWidth="1"/>
    <col min="5" max="5" width="25.640625" style="3" bestFit="1" customWidth="1"/>
    <col min="6" max="6" width="23.85546875" style="3" bestFit="1" customWidth="1"/>
    <col min="7" max="7" width="20.640625" style="3" bestFit="1" customWidth="1"/>
    <col min="8" max="8" width="22.5" style="3" bestFit="1" customWidth="1"/>
    <col min="9" max="9" width="29.640625" style="3" bestFit="1" customWidth="1"/>
    <col min="10" max="10" width="12.5" style="3" bestFit="1" customWidth="1"/>
    <col min="11" max="11" width="19.5" style="3" bestFit="1" customWidth="1"/>
    <col min="12" max="12" width="21.640625" style="3" bestFit="1" customWidth="1"/>
    <col min="13" max="13" width="13.5" style="3" bestFit="1" customWidth="1"/>
    <col min="14" max="16384" width="9" style="3"/>
  </cols>
  <sheetData>
    <row r="1" spans="1:13" ht="69.75" customHeight="1" x14ac:dyDescent="0.35">
      <c r="A1" s="234" t="s">
        <v>82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</row>
    <row r="2" spans="1:13" x14ac:dyDescent="0.35">
      <c r="A2" s="4" t="s">
        <v>83</v>
      </c>
      <c r="B2" s="3">
        <v>20210930</v>
      </c>
    </row>
    <row r="3" spans="1:13" ht="70.75" x14ac:dyDescent="0.35">
      <c r="A3" s="4" t="s">
        <v>84</v>
      </c>
      <c r="B3" s="4" t="s">
        <v>2</v>
      </c>
      <c r="C3" s="4" t="s">
        <v>85</v>
      </c>
      <c r="D3" s="4" t="s">
        <v>86</v>
      </c>
      <c r="E3" s="4" t="s">
        <v>1509</v>
      </c>
      <c r="F3" s="4" t="s">
        <v>87</v>
      </c>
      <c r="G3" s="4" t="s">
        <v>88</v>
      </c>
      <c r="H3" s="4" t="s">
        <v>89</v>
      </c>
      <c r="I3" s="4" t="s">
        <v>90</v>
      </c>
      <c r="J3" s="4" t="s">
        <v>91</v>
      </c>
      <c r="K3" s="4" t="s">
        <v>92</v>
      </c>
      <c r="L3" s="4" t="s">
        <v>93</v>
      </c>
      <c r="M3" s="3" t="s">
        <v>94</v>
      </c>
    </row>
    <row r="4" spans="1:13" x14ac:dyDescent="0.35">
      <c r="A4" s="5" t="s">
        <v>95</v>
      </c>
      <c r="B4" s="5" t="s">
        <v>96</v>
      </c>
      <c r="C4" s="6">
        <v>1017.7241130069999</v>
      </c>
      <c r="D4" s="6">
        <v>2.4531024531024532</v>
      </c>
      <c r="E4" s="7">
        <v>1.496556257070387E-2</v>
      </c>
      <c r="F4" s="3" t="s">
        <v>97</v>
      </c>
      <c r="G4" s="7">
        <v>5.0000000000000001E-3</v>
      </c>
      <c r="H4" s="7">
        <v>2.6819999999999999</v>
      </c>
      <c r="I4" s="3" t="s">
        <v>98</v>
      </c>
      <c r="J4" s="6">
        <v>2.6651043611775505</v>
      </c>
      <c r="K4" s="8">
        <v>2.7774684320500889</v>
      </c>
      <c r="L4" s="8">
        <f t="shared" ref="L4:L34" si="0">J4-K4</f>
        <v>-0.11236407087253841</v>
      </c>
      <c r="M4" s="9">
        <v>1</v>
      </c>
    </row>
    <row r="5" spans="1:13" x14ac:dyDescent="0.35">
      <c r="A5" s="5" t="s">
        <v>99</v>
      </c>
      <c r="B5" s="5" t="s">
        <v>100</v>
      </c>
      <c r="C5" s="6">
        <v>725.93096410049998</v>
      </c>
      <c r="D5" s="6">
        <v>1.1544011544011543</v>
      </c>
      <c r="E5" s="7">
        <v>1.4668540593068644E-2</v>
      </c>
      <c r="F5" s="3" t="s">
        <v>97</v>
      </c>
      <c r="G5" s="7">
        <v>0.1</v>
      </c>
      <c r="H5" s="7">
        <v>2.7029999999999998</v>
      </c>
      <c r="I5" s="3" t="s">
        <v>101</v>
      </c>
      <c r="J5" s="6">
        <v>2.6934450554867206</v>
      </c>
      <c r="K5" s="8">
        <v>2.530113132025972</v>
      </c>
      <c r="L5" s="8">
        <f t="shared" si="0"/>
        <v>0.16333192346074865</v>
      </c>
      <c r="M5" s="9">
        <v>2</v>
      </c>
    </row>
    <row r="6" spans="1:13" x14ac:dyDescent="0.35">
      <c r="A6" s="5" t="s">
        <v>102</v>
      </c>
      <c r="B6" s="5" t="s">
        <v>103</v>
      </c>
      <c r="C6" s="6">
        <v>1538.3766548441001</v>
      </c>
      <c r="D6" s="6">
        <v>1.2987012987012987</v>
      </c>
      <c r="E6" s="7">
        <v>1.4048498344055891E-2</v>
      </c>
      <c r="F6" s="3" t="s">
        <v>97</v>
      </c>
      <c r="G6" s="7">
        <v>0.1</v>
      </c>
      <c r="H6" s="7">
        <v>2.5539999999999998</v>
      </c>
      <c r="I6" s="3" t="s">
        <v>104</v>
      </c>
      <c r="J6" s="6">
        <v>2.5493421809845485</v>
      </c>
      <c r="K6" s="8">
        <v>2.4773117823635409</v>
      </c>
      <c r="L6" s="8">
        <f t="shared" si="0"/>
        <v>7.2030398621007574E-2</v>
      </c>
      <c r="M6" s="9">
        <v>3</v>
      </c>
    </row>
    <row r="7" spans="1:13" x14ac:dyDescent="0.35">
      <c r="A7" s="5" t="s">
        <v>105</v>
      </c>
      <c r="B7" s="5" t="s">
        <v>106</v>
      </c>
      <c r="C7" s="6">
        <v>1299.6810591599999</v>
      </c>
      <c r="D7" s="6">
        <v>6.0606060606060606</v>
      </c>
      <c r="E7" s="7">
        <v>1.4647531326476122E-2</v>
      </c>
      <c r="F7" s="3" t="s">
        <v>97</v>
      </c>
      <c r="G7" s="7">
        <v>0.1</v>
      </c>
      <c r="H7" s="7">
        <v>2.5720000000000001</v>
      </c>
      <c r="I7" s="3" t="s">
        <v>107</v>
      </c>
      <c r="J7" s="6">
        <v>2.559682813322639</v>
      </c>
      <c r="K7" s="8">
        <v>2.6834438605855491</v>
      </c>
      <c r="L7" s="8">
        <f t="shared" si="0"/>
        <v>-0.12376104726291004</v>
      </c>
      <c r="M7" s="9">
        <v>4</v>
      </c>
    </row>
    <row r="8" spans="1:13" x14ac:dyDescent="0.35">
      <c r="A8" s="5" t="s">
        <v>108</v>
      </c>
      <c r="B8" s="5" t="s">
        <v>109</v>
      </c>
      <c r="C8" s="6">
        <v>2431.2925369968998</v>
      </c>
      <c r="D8" s="6">
        <v>19.480519480519483</v>
      </c>
      <c r="E8" s="7">
        <v>1.3838478644821401E-2</v>
      </c>
      <c r="F8" s="3" t="s">
        <v>110</v>
      </c>
      <c r="G8" s="7" t="s">
        <v>111</v>
      </c>
      <c r="H8" s="7">
        <v>2.5150000000000001</v>
      </c>
      <c r="I8" s="3" t="s">
        <v>112</v>
      </c>
      <c r="J8" s="6">
        <v>2.4991073979127698</v>
      </c>
      <c r="K8" s="8">
        <v>2.5759124568752321</v>
      </c>
      <c r="L8" s="8">
        <f t="shared" si="0"/>
        <v>-7.6805058962462258E-2</v>
      </c>
      <c r="M8" s="9">
        <v>5</v>
      </c>
    </row>
    <row r="9" spans="1:13" x14ac:dyDescent="0.35">
      <c r="A9" s="5" t="s">
        <v>113</v>
      </c>
      <c r="B9" s="5" t="s">
        <v>114</v>
      </c>
      <c r="C9" s="6">
        <v>1150.5195832268</v>
      </c>
      <c r="D9" s="6">
        <v>7.7922077922077921</v>
      </c>
      <c r="E9" s="7">
        <v>1.487554799464906E-2</v>
      </c>
      <c r="F9" s="3" t="s">
        <v>97</v>
      </c>
      <c r="G9" s="7">
        <v>0.03</v>
      </c>
      <c r="H9" s="7">
        <v>2.573</v>
      </c>
      <c r="I9" s="3" t="s">
        <v>115</v>
      </c>
      <c r="J9" s="6">
        <v>2.5884160795809796</v>
      </c>
      <c r="K9" s="8">
        <v>2.6175294501720598</v>
      </c>
      <c r="L9" s="8">
        <f t="shared" si="0"/>
        <v>-2.9113370591080212E-2</v>
      </c>
      <c r="M9" s="9">
        <v>6</v>
      </c>
    </row>
    <row r="10" spans="1:13" x14ac:dyDescent="0.35">
      <c r="A10" s="5" t="s">
        <v>116</v>
      </c>
      <c r="B10" s="5" t="s">
        <v>117</v>
      </c>
      <c r="C10" s="6">
        <v>949.45872711699997</v>
      </c>
      <c r="D10" s="6">
        <v>8.8023088023088025</v>
      </c>
      <c r="E10" s="7">
        <v>1.450752654534442E-2</v>
      </c>
      <c r="F10" s="3" t="s">
        <v>110</v>
      </c>
      <c r="G10" s="7" t="s">
        <v>111</v>
      </c>
      <c r="H10" s="7">
        <v>2.5920000000000001</v>
      </c>
      <c r="I10" s="3" t="s">
        <v>118</v>
      </c>
      <c r="J10" s="6">
        <v>2.5551451279678172</v>
      </c>
      <c r="K10" s="8">
        <v>2.5242926743882368</v>
      </c>
      <c r="L10" s="8">
        <f t="shared" si="0"/>
        <v>3.0852453579580441E-2</v>
      </c>
      <c r="M10" s="9">
        <v>7</v>
      </c>
    </row>
    <row r="11" spans="1:13" x14ac:dyDescent="0.35">
      <c r="A11" s="5" t="s">
        <v>119</v>
      </c>
      <c r="B11" s="5" t="s">
        <v>120</v>
      </c>
      <c r="C11" s="6">
        <v>468.63389701849997</v>
      </c>
      <c r="D11" s="6">
        <v>5.1948051948051948</v>
      </c>
      <c r="E11" s="7">
        <v>1.5786618144303016E-2</v>
      </c>
      <c r="F11" s="3" t="s">
        <v>97</v>
      </c>
      <c r="G11" s="7">
        <v>0.1</v>
      </c>
      <c r="H11" s="7">
        <v>2.6440000000000001</v>
      </c>
      <c r="I11" s="3" t="s">
        <v>121</v>
      </c>
      <c r="J11" s="6">
        <v>2.5919661147552064</v>
      </c>
      <c r="K11" s="8">
        <v>2.4851363738912351</v>
      </c>
      <c r="L11" s="8">
        <f t="shared" si="0"/>
        <v>0.10682974086397135</v>
      </c>
      <c r="M11" s="9">
        <v>8</v>
      </c>
    </row>
    <row r="12" spans="1:13" x14ac:dyDescent="0.35">
      <c r="A12" s="5" t="s">
        <v>122</v>
      </c>
      <c r="B12" s="5" t="s">
        <v>123</v>
      </c>
      <c r="C12" s="6">
        <v>1279.3002944073</v>
      </c>
      <c r="D12" s="6">
        <v>4.9062049062049065</v>
      </c>
      <c r="E12" s="7">
        <v>1.3791472218574467E-2</v>
      </c>
      <c r="F12" s="3" t="s">
        <v>97</v>
      </c>
      <c r="G12" s="7">
        <v>0.02</v>
      </c>
      <c r="H12" s="7">
        <v>2.5030000000000001</v>
      </c>
      <c r="I12" s="3" t="s">
        <v>124</v>
      </c>
      <c r="J12" s="6">
        <v>2.5056077479165939</v>
      </c>
      <c r="K12" s="8">
        <v>2.618728980635602</v>
      </c>
      <c r="L12" s="8">
        <f t="shared" si="0"/>
        <v>-0.11312123271900809</v>
      </c>
      <c r="M12" s="9">
        <v>9</v>
      </c>
    </row>
    <row r="13" spans="1:13" x14ac:dyDescent="0.35">
      <c r="A13" s="5" t="s">
        <v>125</v>
      </c>
      <c r="B13" s="5" t="s">
        <v>126</v>
      </c>
      <c r="C13" s="6">
        <v>408.29107320790001</v>
      </c>
      <c r="D13" s="6">
        <v>1.5873015873015872</v>
      </c>
      <c r="E13" s="7">
        <v>1.4639540370608295E-2</v>
      </c>
      <c r="F13" s="3" t="s">
        <v>97</v>
      </c>
      <c r="G13" s="7">
        <v>0.01</v>
      </c>
      <c r="H13" s="7">
        <v>2.6240000000000001</v>
      </c>
      <c r="I13" s="3" t="s">
        <v>127</v>
      </c>
      <c r="J13" s="6">
        <v>2.6087755499067944</v>
      </c>
      <c r="K13" s="8">
        <v>2.6004649118443028</v>
      </c>
      <c r="L13" s="8">
        <f t="shared" si="0"/>
        <v>8.3106380624915488E-3</v>
      </c>
      <c r="M13" s="9">
        <v>10</v>
      </c>
    </row>
    <row r="14" spans="1:13" x14ac:dyDescent="0.35">
      <c r="A14" s="5" t="s">
        <v>128</v>
      </c>
      <c r="B14" s="5" t="s">
        <v>129</v>
      </c>
      <c r="C14" s="6">
        <v>1263.4464230958001</v>
      </c>
      <c r="D14" s="6">
        <v>5.3391053391053394</v>
      </c>
      <c r="E14" s="7">
        <v>1.3609464035493018E-2</v>
      </c>
      <c r="F14" s="3" t="s">
        <v>97</v>
      </c>
      <c r="G14" s="7">
        <v>0.1</v>
      </c>
      <c r="H14" s="7">
        <v>2.4729999999999999</v>
      </c>
      <c r="I14" s="3" t="s">
        <v>130</v>
      </c>
      <c r="J14" s="6">
        <v>2.4689052381221099</v>
      </c>
      <c r="K14" s="8">
        <v>2.619145226532233</v>
      </c>
      <c r="L14" s="8">
        <f t="shared" si="0"/>
        <v>-0.15023998841012309</v>
      </c>
      <c r="M14" s="9">
        <v>11</v>
      </c>
    </row>
    <row r="15" spans="1:13" x14ac:dyDescent="0.35">
      <c r="A15" s="5" t="s">
        <v>131</v>
      </c>
      <c r="B15" s="5" t="s">
        <v>132</v>
      </c>
      <c r="C15" s="6">
        <v>440.37933892699999</v>
      </c>
      <c r="D15" s="6">
        <v>2.7417027417027415</v>
      </c>
      <c r="E15" s="7">
        <v>1.1664398118880977E-2</v>
      </c>
      <c r="F15" s="3" t="s">
        <v>97</v>
      </c>
      <c r="G15" s="7">
        <v>3</v>
      </c>
      <c r="H15" s="7">
        <v>2.5939999999999999</v>
      </c>
      <c r="I15" s="3" t="s">
        <v>133</v>
      </c>
      <c r="J15" s="6">
        <v>2.616781276347413</v>
      </c>
      <c r="K15" s="8">
        <v>2.606410461809662</v>
      </c>
      <c r="L15" s="8">
        <f t="shared" si="0"/>
        <v>1.0370814537751016E-2</v>
      </c>
      <c r="M15" s="9">
        <v>12</v>
      </c>
    </row>
    <row r="16" spans="1:13" x14ac:dyDescent="0.35">
      <c r="A16" s="5" t="s">
        <v>134</v>
      </c>
      <c r="B16" s="5" t="s">
        <v>135</v>
      </c>
      <c r="C16" s="6">
        <v>592.8180094608</v>
      </c>
      <c r="D16" s="6">
        <v>9.8124098124098129</v>
      </c>
      <c r="E16" s="7">
        <v>1.3699473738081048E-2</v>
      </c>
      <c r="F16" s="3" t="s">
        <v>97</v>
      </c>
      <c r="G16" s="7">
        <v>0.03</v>
      </c>
      <c r="H16" s="7">
        <v>2.516</v>
      </c>
      <c r="I16" s="3" t="s">
        <v>136</v>
      </c>
      <c r="J16" s="6">
        <v>2.5142615849022443</v>
      </c>
      <c r="K16" s="8">
        <v>2.579467101758067</v>
      </c>
      <c r="L16" s="8">
        <f t="shared" si="0"/>
        <v>-6.5205516855822765E-2</v>
      </c>
      <c r="M16" s="9">
        <v>13</v>
      </c>
    </row>
    <row r="17" spans="1:13" x14ac:dyDescent="0.35">
      <c r="A17" s="5" t="s">
        <v>137</v>
      </c>
      <c r="B17" s="5" t="s">
        <v>138</v>
      </c>
      <c r="C17" s="6">
        <v>316.4396998391</v>
      </c>
      <c r="D17" s="6">
        <v>1.875901875901876</v>
      </c>
      <c r="E17" s="7">
        <v>1.4048486110709794E-2</v>
      </c>
      <c r="F17" s="3" t="s">
        <v>110</v>
      </c>
      <c r="G17" s="7" t="s">
        <v>111</v>
      </c>
      <c r="H17" s="7">
        <v>2.6040000000000001</v>
      </c>
      <c r="I17" s="3" t="s">
        <v>139</v>
      </c>
      <c r="J17" s="6">
        <v>2.628669684857754</v>
      </c>
      <c r="K17" s="8">
        <v>2.523859764482951</v>
      </c>
      <c r="L17" s="8">
        <f t="shared" si="0"/>
        <v>0.10480992037480297</v>
      </c>
      <c r="M17" s="9">
        <v>14</v>
      </c>
    </row>
    <row r="18" spans="1:13" x14ac:dyDescent="0.35">
      <c r="A18" s="5" t="s">
        <v>140</v>
      </c>
      <c r="B18" s="5" t="s">
        <v>141</v>
      </c>
      <c r="C18" s="6">
        <v>572.83258849649997</v>
      </c>
      <c r="D18" s="6">
        <v>6.4935064935064926</v>
      </c>
      <c r="E18" s="7">
        <v>1.3738464479076713E-2</v>
      </c>
      <c r="F18" s="3" t="s">
        <v>97</v>
      </c>
      <c r="G18" s="7">
        <v>0.1</v>
      </c>
      <c r="H18" s="7">
        <v>2.5019999999999998</v>
      </c>
      <c r="I18" s="3" t="s">
        <v>142</v>
      </c>
      <c r="J18" s="6">
        <v>2.5407356669438608</v>
      </c>
      <c r="K18" s="8">
        <v>2.5972840655582949</v>
      </c>
      <c r="L18" s="8">
        <f t="shared" si="0"/>
        <v>-5.654839861443417E-2</v>
      </c>
      <c r="M18" s="9">
        <v>15</v>
      </c>
    </row>
    <row r="19" spans="1:13" x14ac:dyDescent="0.35">
      <c r="A19" s="5" t="s">
        <v>143</v>
      </c>
      <c r="B19" s="5" t="s">
        <v>144</v>
      </c>
      <c r="C19" s="6">
        <v>1554.6524192474999</v>
      </c>
      <c r="D19" s="6">
        <v>21.212121212121211</v>
      </c>
      <c r="E19" s="7">
        <v>1.3771476590817745E-2</v>
      </c>
      <c r="F19" s="3" t="s">
        <v>97</v>
      </c>
      <c r="G19" s="7">
        <v>0.2</v>
      </c>
      <c r="H19" s="7">
        <v>2.407</v>
      </c>
      <c r="I19" s="3" t="s">
        <v>145</v>
      </c>
      <c r="J19" s="6">
        <v>2.3908660269037929</v>
      </c>
      <c r="K19" s="8">
        <v>2.566019906986416</v>
      </c>
      <c r="L19" s="8">
        <f t="shared" si="0"/>
        <v>-0.17515388008262311</v>
      </c>
      <c r="M19" s="9">
        <v>16</v>
      </c>
    </row>
    <row r="20" spans="1:13" x14ac:dyDescent="0.35">
      <c r="A20" s="5" t="s">
        <v>146</v>
      </c>
      <c r="B20" s="5" t="s">
        <v>147</v>
      </c>
      <c r="C20" s="6">
        <v>375.0786165714</v>
      </c>
      <c r="D20" s="6">
        <v>0.86580086580086579</v>
      </c>
      <c r="E20" s="7">
        <v>1.4946554847189151E-2</v>
      </c>
      <c r="F20" s="3" t="s">
        <v>97</v>
      </c>
      <c r="G20" s="7">
        <v>0.03</v>
      </c>
      <c r="H20" s="7">
        <v>2.5510000000000002</v>
      </c>
      <c r="I20" s="3" t="s">
        <v>148</v>
      </c>
      <c r="J20" s="6">
        <v>2.5356825227537572</v>
      </c>
      <c r="K20" s="8">
        <v>2.4973967093883771</v>
      </c>
      <c r="L20" s="8">
        <f t="shared" si="0"/>
        <v>3.8285813365380061E-2</v>
      </c>
      <c r="M20" s="9">
        <v>17</v>
      </c>
    </row>
    <row r="21" spans="1:13" x14ac:dyDescent="0.35">
      <c r="A21" s="5" t="s">
        <v>149</v>
      </c>
      <c r="B21" s="5" t="s">
        <v>150</v>
      </c>
      <c r="C21" s="6">
        <v>584.48560112680002</v>
      </c>
      <c r="D21" s="6">
        <v>7.2150072150072146</v>
      </c>
      <c r="E21" s="7">
        <v>1.3930491659941705E-2</v>
      </c>
      <c r="F21" s="3" t="s">
        <v>110</v>
      </c>
      <c r="G21" s="7" t="s">
        <v>111</v>
      </c>
      <c r="H21" s="7">
        <v>2.4689999999999999</v>
      </c>
      <c r="I21" s="3" t="s">
        <v>151</v>
      </c>
      <c r="J21" s="6">
        <v>2.4707289351848516</v>
      </c>
      <c r="K21" s="8">
        <v>2.562240996858991</v>
      </c>
      <c r="L21" s="8">
        <f t="shared" si="0"/>
        <v>-9.1512061674139389E-2</v>
      </c>
      <c r="M21" s="9">
        <v>18</v>
      </c>
    </row>
    <row r="22" spans="1:13" x14ac:dyDescent="0.35">
      <c r="A22" s="5" t="s">
        <v>152</v>
      </c>
      <c r="B22" s="5" t="s">
        <v>153</v>
      </c>
      <c r="C22" s="6">
        <v>1211.7145519927999</v>
      </c>
      <c r="D22" s="6">
        <v>21.933621933621932</v>
      </c>
      <c r="E22" s="7">
        <v>1.3482455800416281E-2</v>
      </c>
      <c r="F22" s="3" t="s">
        <v>97</v>
      </c>
      <c r="G22" s="7">
        <v>0.01</v>
      </c>
      <c r="H22" s="7">
        <v>2.3940000000000001</v>
      </c>
      <c r="I22" s="3" t="s">
        <v>154</v>
      </c>
      <c r="J22" s="6">
        <v>2.393295787795191</v>
      </c>
      <c r="K22" s="8">
        <v>2.3462771175108621</v>
      </c>
      <c r="L22" s="8">
        <f t="shared" si="0"/>
        <v>4.7018670284328934E-2</v>
      </c>
      <c r="M22" s="9">
        <v>19</v>
      </c>
    </row>
    <row r="23" spans="1:13" x14ac:dyDescent="0.35">
      <c r="A23" s="5" t="s">
        <v>155</v>
      </c>
      <c r="B23" s="5" t="s">
        <v>156</v>
      </c>
      <c r="C23" s="6">
        <v>705.70827022619994</v>
      </c>
      <c r="D23" s="6">
        <v>5.6277056277056277</v>
      </c>
      <c r="E23" s="7">
        <v>1.3397450798411412E-2</v>
      </c>
      <c r="F23" s="3" t="s">
        <v>97</v>
      </c>
      <c r="G23" s="7">
        <v>0.1</v>
      </c>
      <c r="H23" s="7">
        <v>2.4289999999999998</v>
      </c>
      <c r="I23" s="3" t="s">
        <v>157</v>
      </c>
      <c r="J23" s="6">
        <v>2.4439447311328522</v>
      </c>
      <c r="K23" s="8">
        <v>2.4405786032896688</v>
      </c>
      <c r="L23" s="8">
        <f t="shared" si="0"/>
        <v>3.366127843183353E-3</v>
      </c>
      <c r="M23" s="9">
        <v>20</v>
      </c>
    </row>
    <row r="24" spans="1:13" x14ac:dyDescent="0.35">
      <c r="A24" s="5" t="s">
        <v>158</v>
      </c>
      <c r="B24" s="5" t="s">
        <v>159</v>
      </c>
      <c r="C24" s="6">
        <v>809.90395596830001</v>
      </c>
      <c r="D24" s="6">
        <v>33.044733044733043</v>
      </c>
      <c r="E24" s="7">
        <v>1.3146428579610238E-2</v>
      </c>
      <c r="F24" s="3" t="s">
        <v>110</v>
      </c>
      <c r="G24" s="7" t="s">
        <v>111</v>
      </c>
      <c r="H24" s="7">
        <v>2.41</v>
      </c>
      <c r="I24" s="3" t="s">
        <v>160</v>
      </c>
      <c r="J24" s="6">
        <v>2.3934304653040694</v>
      </c>
      <c r="K24" s="8">
        <v>2.556879942755709</v>
      </c>
      <c r="L24" s="8">
        <f t="shared" si="0"/>
        <v>-0.16344947745163951</v>
      </c>
      <c r="M24" s="9">
        <v>21</v>
      </c>
    </row>
    <row r="25" spans="1:13" x14ac:dyDescent="0.35">
      <c r="A25" s="5" t="s">
        <v>161</v>
      </c>
      <c r="B25" s="5" t="s">
        <v>162</v>
      </c>
      <c r="C25" s="6">
        <v>1147.2281841214999</v>
      </c>
      <c r="D25" s="6">
        <v>22.366522366522368</v>
      </c>
      <c r="E25" s="7">
        <v>1.3253434087183083E-2</v>
      </c>
      <c r="F25" s="3" t="s">
        <v>97</v>
      </c>
      <c r="G25" s="7">
        <v>0.05</v>
      </c>
      <c r="H25" s="7">
        <v>2.3530000000000002</v>
      </c>
      <c r="I25" s="3" t="s">
        <v>163</v>
      </c>
      <c r="J25" s="6">
        <v>2.3436975073299227</v>
      </c>
      <c r="K25" s="8">
        <v>2.429060465384246</v>
      </c>
      <c r="L25" s="8">
        <f t="shared" si="0"/>
        <v>-8.5362958054323368E-2</v>
      </c>
      <c r="M25" s="9">
        <v>22</v>
      </c>
    </row>
    <row r="26" spans="1:13" x14ac:dyDescent="0.35">
      <c r="A26" s="5" t="s">
        <v>164</v>
      </c>
      <c r="B26" s="5" t="s">
        <v>165</v>
      </c>
      <c r="C26" s="6">
        <v>613.27733856739997</v>
      </c>
      <c r="D26" s="6">
        <v>13.708513708513708</v>
      </c>
      <c r="E26" s="7">
        <v>1.1738339173290143E-2</v>
      </c>
      <c r="F26" s="3" t="s">
        <v>97</v>
      </c>
      <c r="G26" s="7">
        <v>0.01</v>
      </c>
      <c r="H26" s="7">
        <v>2.395</v>
      </c>
      <c r="I26" s="3" t="s">
        <v>166</v>
      </c>
      <c r="J26" s="6">
        <v>2.4067941252171154</v>
      </c>
      <c r="K26" s="8">
        <v>2.455478753853888</v>
      </c>
      <c r="L26" s="8">
        <f t="shared" si="0"/>
        <v>-4.8684628636772587E-2</v>
      </c>
      <c r="M26" s="9">
        <v>23</v>
      </c>
    </row>
    <row r="27" spans="1:13" x14ac:dyDescent="0.35">
      <c r="A27" s="5" t="s">
        <v>167</v>
      </c>
      <c r="B27" s="5" t="s">
        <v>168</v>
      </c>
      <c r="C27" s="6">
        <v>346.52378180080001</v>
      </c>
      <c r="D27" s="6">
        <v>3.7518037518037519</v>
      </c>
      <c r="E27" s="7">
        <v>1.4766535632754747E-2</v>
      </c>
      <c r="F27" s="3" t="s">
        <v>97</v>
      </c>
      <c r="G27" s="7">
        <v>0.1</v>
      </c>
      <c r="H27" s="7">
        <v>2.468</v>
      </c>
      <c r="I27" s="3" t="s">
        <v>169</v>
      </c>
      <c r="J27" s="6">
        <v>2.4892440247402448</v>
      </c>
      <c r="K27" s="8">
        <v>2.5205080552407382</v>
      </c>
      <c r="L27" s="8">
        <f t="shared" si="0"/>
        <v>-3.1264030500493423E-2</v>
      </c>
      <c r="M27" s="9">
        <v>24</v>
      </c>
    </row>
    <row r="28" spans="1:13" x14ac:dyDescent="0.35">
      <c r="A28" s="5" t="s">
        <v>170</v>
      </c>
      <c r="B28" s="5" t="s">
        <v>171</v>
      </c>
      <c r="C28" s="6">
        <v>312.33014939409998</v>
      </c>
      <c r="D28" s="6">
        <v>7.0707070707070701</v>
      </c>
      <c r="E28" s="7">
        <v>1.3770478052508016E-2</v>
      </c>
      <c r="F28" s="3" t="s">
        <v>97</v>
      </c>
      <c r="G28" s="7">
        <v>0.03</v>
      </c>
      <c r="H28" s="7">
        <v>2.4630000000000001</v>
      </c>
      <c r="I28" s="3" t="s">
        <v>172</v>
      </c>
      <c r="J28" s="6">
        <v>2.4563771988471039</v>
      </c>
      <c r="K28" s="8">
        <v>2.6454043735913562</v>
      </c>
      <c r="L28" s="8">
        <f t="shared" si="0"/>
        <v>-0.18902717474425224</v>
      </c>
      <c r="M28" s="9">
        <v>25</v>
      </c>
    </row>
    <row r="29" spans="1:13" x14ac:dyDescent="0.35">
      <c r="A29" s="5" t="s">
        <v>173</v>
      </c>
      <c r="B29" s="5" t="s">
        <v>174</v>
      </c>
      <c r="C29" s="6">
        <v>392.9876452661</v>
      </c>
      <c r="D29" s="6">
        <v>17.027417027417027</v>
      </c>
      <c r="E29" s="7">
        <v>1.3388454184776402E-2</v>
      </c>
      <c r="F29" s="3" t="s">
        <v>97</v>
      </c>
      <c r="G29" s="7">
        <v>0.5</v>
      </c>
      <c r="H29" s="7">
        <v>2.3929999999999998</v>
      </c>
      <c r="I29" s="3" t="s">
        <v>175</v>
      </c>
      <c r="J29" s="6">
        <v>2.3791426997534115</v>
      </c>
      <c r="K29" s="8">
        <v>2.5549682394140358</v>
      </c>
      <c r="L29" s="8">
        <f t="shared" si="0"/>
        <v>-0.17582553966062431</v>
      </c>
      <c r="M29" s="9">
        <v>26</v>
      </c>
    </row>
    <row r="30" spans="1:13" x14ac:dyDescent="0.35">
      <c r="A30" s="5" t="s">
        <v>176</v>
      </c>
      <c r="B30" s="5" t="s">
        <v>177</v>
      </c>
      <c r="C30" s="6">
        <v>357.97121339480003</v>
      </c>
      <c r="D30" s="6">
        <v>20.779220779220779</v>
      </c>
      <c r="E30" s="7">
        <v>1.3334444113121667E-2</v>
      </c>
      <c r="F30" s="3" t="s">
        <v>97</v>
      </c>
      <c r="G30" s="7">
        <v>0.05</v>
      </c>
      <c r="H30" s="7">
        <v>2.37</v>
      </c>
      <c r="I30" s="3" t="s">
        <v>178</v>
      </c>
      <c r="J30" s="6">
        <v>2.3623759169655312</v>
      </c>
      <c r="K30" s="8">
        <v>2.4863667903549969</v>
      </c>
      <c r="L30" s="8">
        <f t="shared" si="0"/>
        <v>-0.12399087338946568</v>
      </c>
      <c r="M30" s="9">
        <v>27</v>
      </c>
    </row>
    <row r="31" spans="1:13" x14ac:dyDescent="0.35">
      <c r="A31" s="51" t="s">
        <v>1510</v>
      </c>
      <c r="B31" s="51" t="s">
        <v>1511</v>
      </c>
      <c r="C31" s="52">
        <v>261.06266837980002</v>
      </c>
      <c r="D31" s="52">
        <v>12.40981240981241</v>
      </c>
      <c r="E31" s="53">
        <v>1.4455515143229578E-2</v>
      </c>
      <c r="F31" s="51" t="s">
        <v>110</v>
      </c>
      <c r="G31" s="51" t="s">
        <v>111</v>
      </c>
      <c r="H31" s="51">
        <v>2.3650000000000002</v>
      </c>
      <c r="I31" s="51" t="s">
        <v>1512</v>
      </c>
      <c r="J31" s="52">
        <v>2.3466397133194983</v>
      </c>
      <c r="K31" s="54">
        <v>2.37746429668135</v>
      </c>
      <c r="L31" s="8">
        <f t="shared" si="0"/>
        <v>-3.0824583361851676E-2</v>
      </c>
      <c r="M31" s="51">
        <v>28</v>
      </c>
    </row>
    <row r="32" spans="1:13" x14ac:dyDescent="0.35">
      <c r="A32" s="5" t="s">
        <v>179</v>
      </c>
      <c r="B32" s="5" t="s">
        <v>180</v>
      </c>
      <c r="C32" s="6">
        <v>352.2557403097</v>
      </c>
      <c r="D32" s="6">
        <v>14.14141414141414</v>
      </c>
      <c r="E32" s="7">
        <v>1.2776409186454448E-2</v>
      </c>
      <c r="F32" s="3" t="s">
        <v>97</v>
      </c>
      <c r="G32" s="7">
        <v>0.05</v>
      </c>
      <c r="H32" s="7">
        <v>2.33</v>
      </c>
      <c r="I32" s="3" t="s">
        <v>181</v>
      </c>
      <c r="J32" s="6">
        <v>2.3260967665987398</v>
      </c>
      <c r="K32" s="8">
        <v>2.4082885887516299</v>
      </c>
      <c r="L32" s="8">
        <f t="shared" si="0"/>
        <v>-8.2191822152890115E-2</v>
      </c>
      <c r="M32" s="9">
        <v>29</v>
      </c>
    </row>
    <row r="33" spans="1:13" x14ac:dyDescent="0.35">
      <c r="A33" s="5" t="s">
        <v>182</v>
      </c>
      <c r="B33" s="5" t="s">
        <v>183</v>
      </c>
      <c r="C33" s="6">
        <v>681.64395325830003</v>
      </c>
      <c r="D33" s="6">
        <v>12.842712842712842</v>
      </c>
      <c r="E33" s="7">
        <v>1.2055365755634456E-2</v>
      </c>
      <c r="F33" s="3" t="s">
        <v>110</v>
      </c>
      <c r="G33" s="7" t="s">
        <v>111</v>
      </c>
      <c r="H33" s="7">
        <v>2.2480000000000002</v>
      </c>
      <c r="I33" s="3" t="s">
        <v>184</v>
      </c>
      <c r="J33" s="6">
        <v>2.2414021881424162</v>
      </c>
      <c r="K33" s="8">
        <v>2.2995748336510098</v>
      </c>
      <c r="L33" s="8">
        <f t="shared" si="0"/>
        <v>-5.8172645508593579E-2</v>
      </c>
      <c r="M33" s="9">
        <v>30</v>
      </c>
    </row>
    <row r="34" spans="1:13" x14ac:dyDescent="0.35">
      <c r="A34" s="5" t="s">
        <v>185</v>
      </c>
      <c r="B34" s="5" t="s">
        <v>186</v>
      </c>
      <c r="C34" s="6">
        <v>1285.4909089999001</v>
      </c>
      <c r="D34" s="6">
        <v>24.242424242424242</v>
      </c>
      <c r="E34" s="7">
        <v>1.2599384495182964E-2</v>
      </c>
      <c r="F34" s="3" t="s">
        <v>97</v>
      </c>
      <c r="G34" s="7">
        <v>0.5</v>
      </c>
      <c r="H34" s="7">
        <v>2.1859999999999999</v>
      </c>
      <c r="I34" s="3" t="s">
        <v>187</v>
      </c>
      <c r="J34" s="6">
        <v>2.1918791937623139</v>
      </c>
      <c r="K34" s="8">
        <v>2.3581663177244732</v>
      </c>
      <c r="L34" s="8">
        <f t="shared" si="0"/>
        <v>-0.16628712396215928</v>
      </c>
      <c r="M34" s="9">
        <v>31</v>
      </c>
    </row>
  </sheetData>
  <autoFilter ref="A3:M3" xr:uid="{00000000-0009-0000-0000-000009000000}">
    <sortState xmlns:xlrd2="http://schemas.microsoft.com/office/spreadsheetml/2017/richdata2" ref="A4:M34">
      <sortCondition ref="M3"/>
    </sortState>
  </autoFilter>
  <mergeCells count="1">
    <mergeCell ref="A1:L1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0"/>
  <sheetViews>
    <sheetView topLeftCell="A2" workbookViewId="0">
      <selection activeCell="L3" sqref="L3"/>
    </sheetView>
  </sheetViews>
  <sheetFormatPr defaultRowHeight="14.15" x14ac:dyDescent="0.35"/>
  <cols>
    <col min="2" max="2" width="10.5" bestFit="1" customWidth="1"/>
    <col min="3" max="3" width="33.640625" bestFit="1" customWidth="1"/>
    <col min="4" max="4" width="13.140625" bestFit="1" customWidth="1"/>
    <col min="5" max="5" width="9.5" bestFit="1" customWidth="1"/>
    <col min="6" max="6" width="19.2109375" customWidth="1"/>
    <col min="7" max="7" width="22.140625" bestFit="1" customWidth="1"/>
    <col min="8" max="10" width="9" bestFit="1" customWidth="1"/>
    <col min="11" max="11" width="9.5" bestFit="1" customWidth="1"/>
    <col min="12" max="12" width="12.2109375" customWidth="1"/>
    <col min="13" max="16" width="9" bestFit="1" customWidth="1"/>
  </cols>
  <sheetData>
    <row r="1" spans="1:16" ht="42.75" customHeight="1" x14ac:dyDescent="0.35">
      <c r="A1" s="236" t="s">
        <v>890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36"/>
      <c r="M1" s="36"/>
      <c r="N1" s="36"/>
      <c r="O1" s="36"/>
      <c r="P1" s="36"/>
    </row>
    <row r="2" spans="1:16" ht="155.6" x14ac:dyDescent="0.35">
      <c r="A2" s="37" t="s">
        <v>0</v>
      </c>
      <c r="B2" s="37" t="s">
        <v>1</v>
      </c>
      <c r="C2" s="37" t="s">
        <v>2</v>
      </c>
      <c r="D2" s="37" t="s">
        <v>3</v>
      </c>
      <c r="E2" s="37" t="s">
        <v>4</v>
      </c>
      <c r="F2" s="37" t="s">
        <v>5</v>
      </c>
      <c r="G2" s="37" t="s">
        <v>6</v>
      </c>
      <c r="H2" s="37" t="s">
        <v>7</v>
      </c>
      <c r="I2" s="38" t="s">
        <v>891</v>
      </c>
      <c r="J2" s="38" t="s">
        <v>892</v>
      </c>
      <c r="K2" s="38" t="s">
        <v>893</v>
      </c>
      <c r="L2" s="38" t="s">
        <v>8</v>
      </c>
      <c r="M2" s="38" t="s">
        <v>9</v>
      </c>
      <c r="N2" s="38" t="s">
        <v>10</v>
      </c>
      <c r="O2" s="38" t="s">
        <v>11</v>
      </c>
      <c r="P2" s="38" t="s">
        <v>12</v>
      </c>
    </row>
    <row r="3" spans="1:16" ht="14.6" x14ac:dyDescent="0.35">
      <c r="A3" s="19" t="s">
        <v>13</v>
      </c>
      <c r="B3" s="19" t="s">
        <v>14</v>
      </c>
      <c r="C3" s="19" t="s">
        <v>15</v>
      </c>
      <c r="D3" s="19" t="s">
        <v>16</v>
      </c>
      <c r="E3" s="46">
        <v>254.3398</v>
      </c>
      <c r="F3" s="46">
        <v>41.666699999999999</v>
      </c>
      <c r="G3" s="46">
        <v>1.939109</v>
      </c>
      <c r="H3" s="46">
        <v>19.113865000000001</v>
      </c>
      <c r="I3" s="46">
        <v>24.966266999999998</v>
      </c>
      <c r="J3" s="46">
        <v>17.528880999999998</v>
      </c>
      <c r="K3" s="46">
        <v>3.1779980000000001</v>
      </c>
      <c r="L3" s="46">
        <v>41.666666666666664</v>
      </c>
      <c r="M3" s="46">
        <v>58.333333333333336</v>
      </c>
      <c r="N3" s="47"/>
      <c r="O3" s="47"/>
      <c r="P3" s="47"/>
    </row>
    <row r="4" spans="1:16" ht="14.6" x14ac:dyDescent="0.35">
      <c r="A4" s="19"/>
      <c r="B4" s="19"/>
      <c r="C4" s="19"/>
      <c r="D4" s="19"/>
      <c r="E4" s="46"/>
      <c r="F4" s="46"/>
      <c r="G4" s="46"/>
      <c r="H4" s="46"/>
      <c r="I4" s="46"/>
      <c r="J4" s="46"/>
      <c r="K4" s="46"/>
      <c r="L4" s="46"/>
      <c r="M4" s="46"/>
      <c r="N4" s="47"/>
      <c r="O4" s="47"/>
      <c r="P4" s="47"/>
    </row>
    <row r="5" spans="1:16" ht="14.6" x14ac:dyDescent="0.35">
      <c r="A5" s="19" t="s">
        <v>17</v>
      </c>
      <c r="B5" s="19" t="s">
        <v>18</v>
      </c>
      <c r="C5" s="19" t="s">
        <v>19</v>
      </c>
      <c r="D5" s="19" t="s">
        <v>20</v>
      </c>
      <c r="E5" s="46">
        <v>8.2546999999999997</v>
      </c>
      <c r="F5" s="46">
        <v>58.333300000000001</v>
      </c>
      <c r="G5" s="46">
        <v>10.107051</v>
      </c>
      <c r="H5" s="46">
        <v>31.991814000000002</v>
      </c>
      <c r="I5" s="46">
        <v>21.773166</v>
      </c>
      <c r="J5" s="46">
        <v>5.4631449999999999</v>
      </c>
      <c r="K5" s="46">
        <v>2.7544240000000002</v>
      </c>
      <c r="L5" s="46">
        <v>58.333333333333336</v>
      </c>
      <c r="M5" s="46">
        <v>62.5</v>
      </c>
      <c r="N5" s="47">
        <v>0.86956521739130432</v>
      </c>
      <c r="O5" s="47">
        <v>0.40909090909090912</v>
      </c>
      <c r="P5" s="47">
        <v>0.68421052631578949</v>
      </c>
    </row>
    <row r="6" spans="1:16" ht="14.6" x14ac:dyDescent="0.35">
      <c r="A6" s="19" t="s">
        <v>21</v>
      </c>
      <c r="B6" s="19" t="s">
        <v>22</v>
      </c>
      <c r="C6" s="19" t="s">
        <v>23</v>
      </c>
      <c r="D6" s="19" t="s">
        <v>20</v>
      </c>
      <c r="E6" s="46">
        <v>7.7683</v>
      </c>
      <c r="F6" s="46">
        <v>66.666700000000006</v>
      </c>
      <c r="G6" s="46">
        <v>5.5481949999999998</v>
      </c>
      <c r="H6" s="46">
        <v>28.565242000000001</v>
      </c>
      <c r="I6" s="46">
        <v>17.558716</v>
      </c>
      <c r="J6" s="46">
        <v>9.2490190000000005</v>
      </c>
      <c r="K6" s="46">
        <v>-4.0031100000000004</v>
      </c>
      <c r="L6" s="46">
        <v>66.666666666666671</v>
      </c>
      <c r="M6" s="46">
        <v>70.833333333333329</v>
      </c>
      <c r="N6" s="47">
        <v>0.73913043478260865</v>
      </c>
      <c r="O6" s="47">
        <v>0.72727272727272729</v>
      </c>
      <c r="P6" s="47">
        <v>0.10526315789473684</v>
      </c>
    </row>
    <row r="7" spans="1:16" ht="14.6" x14ac:dyDescent="0.35">
      <c r="A7" s="19" t="s">
        <v>25</v>
      </c>
      <c r="B7" s="19" t="s">
        <v>26</v>
      </c>
      <c r="C7" s="19" t="s">
        <v>27</v>
      </c>
      <c r="D7" s="19" t="s">
        <v>20</v>
      </c>
      <c r="E7" s="46">
        <v>20.341000000000001</v>
      </c>
      <c r="F7" s="46">
        <v>58.333300000000001</v>
      </c>
      <c r="G7" s="46">
        <v>3.2390400000000001</v>
      </c>
      <c r="H7" s="46">
        <v>22.481708999999999</v>
      </c>
      <c r="I7" s="46">
        <v>20.784535999999999</v>
      </c>
      <c r="J7" s="46">
        <v>13.267647</v>
      </c>
      <c r="K7" s="46"/>
      <c r="L7" s="46">
        <v>50</v>
      </c>
      <c r="M7" s="46">
        <v>70.833333333333329</v>
      </c>
      <c r="N7" s="47">
        <v>0.82608695652173914</v>
      </c>
      <c r="O7" s="47">
        <v>0.95454545454545459</v>
      </c>
      <c r="P7" s="47"/>
    </row>
    <row r="8" spans="1:16" ht="14.6" x14ac:dyDescent="0.35">
      <c r="A8" s="19" t="s">
        <v>26</v>
      </c>
      <c r="B8" s="19" t="s">
        <v>28</v>
      </c>
      <c r="C8" s="19" t="s">
        <v>29</v>
      </c>
      <c r="D8" s="19" t="s">
        <v>20</v>
      </c>
      <c r="E8" s="46">
        <v>7.5510999999999999</v>
      </c>
      <c r="F8" s="46">
        <v>91.666700000000006</v>
      </c>
      <c r="G8" s="46">
        <v>8.0689329999999995</v>
      </c>
      <c r="H8" s="46">
        <v>32.945090999999998</v>
      </c>
      <c r="I8" s="46">
        <v>22.634136000000002</v>
      </c>
      <c r="J8" s="46">
        <v>10.043177</v>
      </c>
      <c r="K8" s="46"/>
      <c r="L8" s="46">
        <v>83.333333333333329</v>
      </c>
      <c r="M8" s="46">
        <v>87.5</v>
      </c>
      <c r="N8" s="47">
        <v>0.91304347826086951</v>
      </c>
      <c r="O8" s="47">
        <v>0.81818181818181823</v>
      </c>
      <c r="P8" s="47"/>
    </row>
    <row r="9" spans="1:16" ht="14.6" x14ac:dyDescent="0.35">
      <c r="A9" s="19" t="s">
        <v>30</v>
      </c>
      <c r="B9" s="19" t="s">
        <v>31</v>
      </c>
      <c r="C9" s="19" t="s">
        <v>32</v>
      </c>
      <c r="D9" s="19" t="s">
        <v>20</v>
      </c>
      <c r="E9" s="46">
        <v>13.6023</v>
      </c>
      <c r="F9" s="46">
        <v>83.333299999999994</v>
      </c>
      <c r="G9" s="46">
        <v>10.268644999999999</v>
      </c>
      <c r="H9" s="46">
        <v>47.289920000000002</v>
      </c>
      <c r="I9" s="46">
        <v>32.995963000000003</v>
      </c>
      <c r="J9" s="46">
        <v>8.7245220000000003</v>
      </c>
      <c r="K9" s="46">
        <v>-20.837292999999999</v>
      </c>
      <c r="L9" s="46">
        <v>75</v>
      </c>
      <c r="M9" s="46">
        <v>83.333333333333329</v>
      </c>
      <c r="N9" s="47">
        <v>0.95652173913043481</v>
      </c>
      <c r="O9" s="47">
        <v>0.68181818181818177</v>
      </c>
      <c r="P9" s="47">
        <v>5.2631578947368418E-2</v>
      </c>
    </row>
    <row r="10" spans="1:16" ht="14.6" x14ac:dyDescent="0.35">
      <c r="A10" s="19"/>
      <c r="B10" s="19"/>
      <c r="C10" s="19"/>
      <c r="D10" s="19"/>
      <c r="E10" s="46"/>
      <c r="F10" s="46"/>
      <c r="G10" s="46"/>
      <c r="H10" s="46"/>
      <c r="I10" s="46"/>
      <c r="J10" s="46"/>
      <c r="K10" s="46"/>
      <c r="L10" s="46"/>
      <c r="M10" s="46"/>
      <c r="N10" s="47"/>
      <c r="O10" s="47"/>
      <c r="P10" s="47"/>
    </row>
    <row r="11" spans="1:16" ht="14.6" x14ac:dyDescent="0.35">
      <c r="A11" s="19" t="s">
        <v>33</v>
      </c>
      <c r="B11" s="19" t="s">
        <v>34</v>
      </c>
      <c r="C11" s="19" t="s">
        <v>35</v>
      </c>
      <c r="D11" s="19" t="s">
        <v>36</v>
      </c>
      <c r="E11" s="46">
        <v>4.5235000000000003</v>
      </c>
      <c r="F11" s="46">
        <v>75</v>
      </c>
      <c r="G11" s="46">
        <v>15.590633</v>
      </c>
      <c r="H11" s="46">
        <v>49.913376</v>
      </c>
      <c r="I11" s="46">
        <v>21.614844999999999</v>
      </c>
      <c r="J11" s="46">
        <v>16.924586000000001</v>
      </c>
      <c r="K11" s="46"/>
      <c r="L11" s="46">
        <v>75</v>
      </c>
      <c r="M11" s="46">
        <v>79.166666666666671</v>
      </c>
      <c r="N11" s="47"/>
      <c r="O11" s="47"/>
      <c r="P11" s="47"/>
    </row>
    <row r="12" spans="1:16" ht="14.6" x14ac:dyDescent="0.35">
      <c r="A12" s="19"/>
      <c r="B12" s="19"/>
      <c r="C12" s="19"/>
      <c r="D12" s="19"/>
      <c r="E12" s="46"/>
      <c r="F12" s="46"/>
      <c r="G12" s="46"/>
      <c r="H12" s="46"/>
      <c r="I12" s="46"/>
      <c r="J12" s="46"/>
      <c r="K12" s="46"/>
      <c r="L12" s="46"/>
      <c r="M12" s="46"/>
      <c r="N12" s="47"/>
      <c r="O12" s="47"/>
      <c r="P12" s="47"/>
    </row>
    <row r="13" spans="1:16" ht="14.6" x14ac:dyDescent="0.35">
      <c r="A13" s="19" t="s">
        <v>38</v>
      </c>
      <c r="B13" s="19" t="s">
        <v>39</v>
      </c>
      <c r="C13" s="19" t="s">
        <v>40</v>
      </c>
      <c r="D13" s="19" t="s">
        <v>41</v>
      </c>
      <c r="E13" s="46">
        <v>5.4668999999999999</v>
      </c>
      <c r="F13" s="46">
        <v>83.333299999999994</v>
      </c>
      <c r="G13" s="46">
        <v>19.067140999999999</v>
      </c>
      <c r="H13" s="46">
        <v>56.479739000000002</v>
      </c>
      <c r="I13" s="46">
        <v>23.038354000000002</v>
      </c>
      <c r="J13" s="46">
        <v>25.261528999999999</v>
      </c>
      <c r="K13" s="46">
        <v>-20.061964</v>
      </c>
      <c r="L13" s="46">
        <v>83.333333333333329</v>
      </c>
      <c r="M13" s="46">
        <v>79.166666666666671</v>
      </c>
      <c r="N13" s="47">
        <v>0.90909090909090906</v>
      </c>
      <c r="O13" s="47">
        <v>1</v>
      </c>
      <c r="P13" s="47">
        <v>0.1111111111111111</v>
      </c>
    </row>
    <row r="14" spans="1:16" ht="14.6" x14ac:dyDescent="0.35">
      <c r="A14" s="19" t="s">
        <v>14</v>
      </c>
      <c r="B14" s="19" t="s">
        <v>24</v>
      </c>
      <c r="C14" s="19" t="s">
        <v>42</v>
      </c>
      <c r="D14" s="19" t="s">
        <v>41</v>
      </c>
      <c r="E14" s="46">
        <v>5.5178000000000003</v>
      </c>
      <c r="F14" s="46">
        <v>50</v>
      </c>
      <c r="G14" s="46">
        <v>5.5450980000000003</v>
      </c>
      <c r="H14" s="46">
        <v>37.072415999999997</v>
      </c>
      <c r="I14" s="46">
        <v>19.791982999999998</v>
      </c>
      <c r="J14" s="46">
        <v>24.030200000000001</v>
      </c>
      <c r="K14" s="46">
        <v>3.7325370000000002</v>
      </c>
      <c r="L14" s="46">
        <v>50</v>
      </c>
      <c r="M14" s="46">
        <v>70.833333333333329</v>
      </c>
      <c r="N14" s="47">
        <v>0.72727272727272729</v>
      </c>
      <c r="O14" s="47">
        <v>0.77777777777777779</v>
      </c>
      <c r="P14" s="47">
        <v>0.66666666666666663</v>
      </c>
    </row>
    <row r="15" spans="1:16" ht="14.6" x14ac:dyDescent="0.35">
      <c r="A15" s="19" t="s">
        <v>43</v>
      </c>
      <c r="B15" s="19" t="s">
        <v>44</v>
      </c>
      <c r="C15" s="19" t="s">
        <v>45</v>
      </c>
      <c r="D15" s="19" t="s">
        <v>41</v>
      </c>
      <c r="E15" s="46">
        <v>14.777100000000001</v>
      </c>
      <c r="F15" s="46">
        <v>66.666700000000006</v>
      </c>
      <c r="G15" s="46">
        <v>9.7682310000000001</v>
      </c>
      <c r="H15" s="46">
        <v>33.992497</v>
      </c>
      <c r="I15" s="46">
        <v>14.482552</v>
      </c>
      <c r="J15" s="46">
        <v>24.491315</v>
      </c>
      <c r="K15" s="46">
        <v>7.0103939999999998</v>
      </c>
      <c r="L15" s="46">
        <v>66.666666666666671</v>
      </c>
      <c r="M15" s="46">
        <v>75</v>
      </c>
      <c r="N15" s="47">
        <v>0.36363636363636365</v>
      </c>
      <c r="O15" s="47">
        <v>0.88888888888888884</v>
      </c>
      <c r="P15" s="47">
        <v>1</v>
      </c>
    </row>
    <row r="16" spans="1:16" ht="14.6" x14ac:dyDescent="0.35">
      <c r="A16" s="19" t="s">
        <v>46</v>
      </c>
      <c r="B16" s="19" t="s">
        <v>47</v>
      </c>
      <c r="C16" s="19" t="s">
        <v>48</v>
      </c>
      <c r="D16" s="19" t="s">
        <v>41</v>
      </c>
      <c r="E16" s="46">
        <v>14.599600000000001</v>
      </c>
      <c r="F16" s="46">
        <v>83.333299999999994</v>
      </c>
      <c r="G16" s="46">
        <v>26.770726</v>
      </c>
      <c r="H16" s="46">
        <v>63.471679000000002</v>
      </c>
      <c r="I16" s="46">
        <v>21.431108999999999</v>
      </c>
      <c r="J16" s="46"/>
      <c r="K16" s="46"/>
      <c r="L16" s="46">
        <v>83.333333333333329</v>
      </c>
      <c r="M16" s="46">
        <v>79.166666666666671</v>
      </c>
      <c r="N16" s="47">
        <v>0.81818181818181823</v>
      </c>
      <c r="O16" s="47"/>
      <c r="P16" s="47"/>
    </row>
    <row r="17" spans="1:16" ht="14.6" x14ac:dyDescent="0.35">
      <c r="A17" s="19"/>
      <c r="B17" s="19"/>
      <c r="C17" s="19"/>
      <c r="D17" s="19"/>
      <c r="E17" s="46"/>
      <c r="F17" s="46"/>
      <c r="G17" s="46"/>
      <c r="H17" s="46"/>
      <c r="I17" s="46"/>
      <c r="J17" s="46"/>
      <c r="K17" s="46"/>
      <c r="L17" s="46"/>
      <c r="M17" s="46"/>
      <c r="N17" s="47"/>
      <c r="O17" s="47"/>
      <c r="P17" s="47"/>
    </row>
    <row r="18" spans="1:16" ht="14.6" x14ac:dyDescent="0.35">
      <c r="A18" s="19" t="s">
        <v>50</v>
      </c>
      <c r="B18" s="19" t="s">
        <v>21</v>
      </c>
      <c r="C18" s="19" t="s">
        <v>51</v>
      </c>
      <c r="D18" s="19" t="s">
        <v>52</v>
      </c>
      <c r="E18" s="46">
        <v>12.0128</v>
      </c>
      <c r="F18" s="46">
        <v>50</v>
      </c>
      <c r="G18" s="46">
        <v>4.9829359999999996</v>
      </c>
      <c r="H18" s="46">
        <v>29.684118000000002</v>
      </c>
      <c r="I18" s="46">
        <v>19.175815</v>
      </c>
      <c r="J18" s="46">
        <v>4.7383930000000003</v>
      </c>
      <c r="K18" s="46">
        <v>-8.8443850000000008</v>
      </c>
      <c r="L18" s="46">
        <v>50</v>
      </c>
      <c r="M18" s="46">
        <v>62.5</v>
      </c>
      <c r="N18" s="47">
        <v>1</v>
      </c>
      <c r="O18" s="47">
        <v>1</v>
      </c>
      <c r="P18" s="47">
        <v>0.5</v>
      </c>
    </row>
    <row r="19" spans="1:16" x14ac:dyDescent="0.35">
      <c r="A19" s="19" t="s">
        <v>3413</v>
      </c>
      <c r="B19" s="19" t="s">
        <v>3413</v>
      </c>
      <c r="C19" s="19" t="s">
        <v>2010</v>
      </c>
      <c r="D19" s="19" t="s">
        <v>41</v>
      </c>
      <c r="E19" s="46">
        <v>11.8667060531</v>
      </c>
      <c r="F19" s="117">
        <f>[1]!f_nav_navoverbenchreturn_freq2(B19,"20200930","20210930",3)</f>
        <v>66.666666666666671</v>
      </c>
      <c r="G19" s="118">
        <f>[1]!f_nav_navoverbenchreturn(B19,"20200930","20210930")</f>
        <v>31.418899158772476</v>
      </c>
      <c r="H19" s="76"/>
    </row>
    <row r="20" spans="1:16" x14ac:dyDescent="0.35">
      <c r="A20" s="19" t="s">
        <v>3412</v>
      </c>
      <c r="B20" s="19" t="s">
        <v>3412</v>
      </c>
      <c r="C20" s="19" t="s">
        <v>2011</v>
      </c>
      <c r="D20" s="19" t="s">
        <v>41</v>
      </c>
      <c r="E20" s="46">
        <v>19.312652933399999</v>
      </c>
      <c r="F20" s="117">
        <f>[1]!f_nav_navoverbenchreturn_freq2(B20,"20200930","20210930",3)</f>
        <v>66.666666666666671</v>
      </c>
      <c r="G20" s="118">
        <f>[1]!f_nav_navoverbenchreturn(B20,"20200930","20210930")</f>
        <v>19.533641503136337</v>
      </c>
      <c r="H20" s="76"/>
    </row>
  </sheetData>
  <autoFilter ref="A2:P2" xr:uid="{00000000-0009-0000-0000-00000A000000}"/>
  <mergeCells count="1">
    <mergeCell ref="A1:K1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9"/>
  <sheetViews>
    <sheetView workbookViewId="0">
      <selection activeCell="D53" sqref="D53"/>
    </sheetView>
  </sheetViews>
  <sheetFormatPr defaultColWidth="9" defaultRowHeight="12.45" x14ac:dyDescent="0.3"/>
  <cols>
    <col min="1" max="2" width="9" style="1"/>
    <col min="3" max="3" width="22.640625" style="1" bestFit="1" customWidth="1"/>
    <col min="4" max="4" width="9" style="1"/>
    <col min="5" max="5" width="19" style="1" customWidth="1"/>
    <col min="6" max="6" width="20.5" style="1" customWidth="1"/>
    <col min="7" max="7" width="32.7109375" style="1" customWidth="1"/>
    <col min="8" max="8" width="17.2109375" style="1" customWidth="1"/>
    <col min="9" max="16384" width="9" style="1"/>
  </cols>
  <sheetData>
    <row r="1" spans="1:8" ht="66" customHeight="1" x14ac:dyDescent="0.3">
      <c r="A1" s="237" t="s">
        <v>894</v>
      </c>
      <c r="B1" s="237"/>
      <c r="C1" s="237"/>
      <c r="D1" s="237"/>
      <c r="E1" s="237"/>
      <c r="F1" s="237"/>
      <c r="G1" s="237"/>
      <c r="H1" s="237"/>
    </row>
    <row r="2" spans="1:8" ht="127.3" x14ac:dyDescent="0.3">
      <c r="A2" s="39" t="s">
        <v>0</v>
      </c>
      <c r="B2" s="19" t="s">
        <v>1</v>
      </c>
      <c r="C2" s="19" t="s">
        <v>2</v>
      </c>
      <c r="D2" s="37" t="s">
        <v>4</v>
      </c>
      <c r="E2" s="37" t="s">
        <v>69</v>
      </c>
      <c r="F2" s="37" t="s">
        <v>70</v>
      </c>
      <c r="G2" s="37" t="s">
        <v>71</v>
      </c>
      <c r="H2" s="37" t="s">
        <v>72</v>
      </c>
    </row>
    <row r="3" spans="1:8" x14ac:dyDescent="0.3">
      <c r="A3" s="77" t="s">
        <v>73</v>
      </c>
      <c r="B3" s="78"/>
      <c r="C3" s="77" t="s">
        <v>2016</v>
      </c>
      <c r="D3" s="79">
        <v>5.5522786157000006</v>
      </c>
      <c r="E3" s="79">
        <v>66.666666666666657</v>
      </c>
      <c r="F3" s="79">
        <v>5.4054054054054053</v>
      </c>
      <c r="G3" s="1" t="s">
        <v>74</v>
      </c>
      <c r="H3" s="79">
        <v>-2.9434546862897006</v>
      </c>
    </row>
    <row r="4" spans="1:8" x14ac:dyDescent="0.3">
      <c r="A4" s="77" t="s">
        <v>75</v>
      </c>
      <c r="B4" s="78"/>
      <c r="C4" s="77" t="s">
        <v>2015</v>
      </c>
      <c r="D4" s="79">
        <v>7.8321859465999992</v>
      </c>
      <c r="E4" s="79">
        <v>66.666666666666657</v>
      </c>
      <c r="F4" s="79">
        <v>8.1081081081081088</v>
      </c>
      <c r="G4" s="1" t="s">
        <v>76</v>
      </c>
      <c r="H4" s="79">
        <v>-1.9466474405190997</v>
      </c>
    </row>
    <row r="5" spans="1:8" x14ac:dyDescent="0.3">
      <c r="A5" s="77" t="s">
        <v>79</v>
      </c>
      <c r="B5" s="78" t="s">
        <v>2017</v>
      </c>
      <c r="C5" s="77" t="s">
        <v>2018</v>
      </c>
      <c r="D5" s="79">
        <v>6.5274490264000002</v>
      </c>
      <c r="E5" s="79">
        <v>75</v>
      </c>
      <c r="F5" s="79">
        <v>18.918918918918919</v>
      </c>
      <c r="G5" s="1" t="s">
        <v>78</v>
      </c>
      <c r="H5" s="79">
        <v>-2.3271005144116903</v>
      </c>
    </row>
    <row r="6" spans="1:8" x14ac:dyDescent="0.3">
      <c r="A6" s="77" t="s">
        <v>77</v>
      </c>
      <c r="B6" s="78"/>
      <c r="C6" s="77" t="s">
        <v>2019</v>
      </c>
      <c r="D6" s="79">
        <v>9.615223995900001</v>
      </c>
      <c r="E6" s="79">
        <v>66.666666666666657</v>
      </c>
      <c r="F6" s="79">
        <v>24.324324324324326</v>
      </c>
      <c r="G6" s="1" t="s">
        <v>2027</v>
      </c>
      <c r="H6" s="79">
        <v>-1.2563983248022399</v>
      </c>
    </row>
    <row r="7" spans="1:8" x14ac:dyDescent="0.3">
      <c r="A7" s="77" t="s">
        <v>80</v>
      </c>
      <c r="B7" s="78" t="s">
        <v>2025</v>
      </c>
      <c r="C7" s="77" t="s">
        <v>2026</v>
      </c>
      <c r="D7" s="79">
        <v>8.6202363344000013</v>
      </c>
      <c r="E7" s="79">
        <v>66.666666666666657</v>
      </c>
      <c r="F7" s="79">
        <v>32.432432432432435</v>
      </c>
      <c r="G7" s="1" t="s">
        <v>81</v>
      </c>
      <c r="H7" s="79">
        <v>-3.1134173461823602</v>
      </c>
    </row>
    <row r="8" spans="1:8" x14ac:dyDescent="0.3">
      <c r="A8" s="77" t="s">
        <v>2020</v>
      </c>
      <c r="B8" s="78"/>
      <c r="C8" s="77" t="s">
        <v>2021</v>
      </c>
      <c r="D8" s="79">
        <v>15.1576026395</v>
      </c>
      <c r="E8" s="79">
        <v>58.333333333333336</v>
      </c>
      <c r="F8" s="79">
        <v>37.837837837837839</v>
      </c>
      <c r="G8" s="1" t="s">
        <v>2028</v>
      </c>
      <c r="H8" s="79">
        <v>-4.4428772919605137</v>
      </c>
    </row>
    <row r="9" spans="1:8" x14ac:dyDescent="0.3">
      <c r="A9" s="77" t="s">
        <v>2022</v>
      </c>
      <c r="B9" s="78" t="s">
        <v>2023</v>
      </c>
      <c r="C9" s="77" t="s">
        <v>2024</v>
      </c>
      <c r="D9" s="79">
        <v>250.69043456080001</v>
      </c>
      <c r="E9" s="79">
        <v>58.333333333333336</v>
      </c>
      <c r="F9" s="79">
        <v>45.945945945945951</v>
      </c>
      <c r="G9" s="1" t="s">
        <v>2029</v>
      </c>
      <c r="H9" s="79">
        <v>-4.6853146853146823</v>
      </c>
    </row>
  </sheetData>
  <mergeCells count="1">
    <mergeCell ref="A1:H1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90"/>
  <sheetViews>
    <sheetView workbookViewId="0">
      <selection activeCell="A27" sqref="A27"/>
    </sheetView>
  </sheetViews>
  <sheetFormatPr defaultRowHeight="14.15" x14ac:dyDescent="0.35"/>
  <cols>
    <col min="1" max="1" width="10.5" bestFit="1" customWidth="1"/>
    <col min="2" max="2" width="21" bestFit="1" customWidth="1"/>
    <col min="3" max="3" width="24" bestFit="1" customWidth="1"/>
    <col min="4" max="4" width="19.2109375" bestFit="1" customWidth="1"/>
    <col min="5" max="5" width="16.140625" bestFit="1" customWidth="1"/>
    <col min="6" max="6" width="17.140625" bestFit="1" customWidth="1"/>
    <col min="7" max="7" width="13.85546875" bestFit="1" customWidth="1"/>
    <col min="8" max="8" width="9.5" bestFit="1" customWidth="1"/>
    <col min="9" max="9" width="10" bestFit="1" customWidth="1"/>
    <col min="10" max="10" width="9.5" bestFit="1" customWidth="1"/>
    <col min="11" max="11" width="11.640625" bestFit="1" customWidth="1"/>
  </cols>
  <sheetData>
    <row r="1" spans="1:11" x14ac:dyDescent="0.35">
      <c r="A1" s="73" t="s">
        <v>2122</v>
      </c>
      <c r="B1" s="115" t="s">
        <v>2123</v>
      </c>
      <c r="C1" s="73" t="s">
        <v>2124</v>
      </c>
      <c r="D1" s="73" t="s">
        <v>2125</v>
      </c>
      <c r="E1" s="115" t="s">
        <v>2163</v>
      </c>
      <c r="F1" s="114" t="s">
        <v>2129</v>
      </c>
      <c r="G1" s="73" t="s">
        <v>2153</v>
      </c>
      <c r="H1" s="73" t="s">
        <v>2013</v>
      </c>
      <c r="I1" s="73" t="s">
        <v>2014</v>
      </c>
      <c r="J1" s="73" t="s">
        <v>2155</v>
      </c>
      <c r="K1" s="73" t="s">
        <v>2156</v>
      </c>
    </row>
    <row r="2" spans="1:11" x14ac:dyDescent="0.35">
      <c r="A2" t="s">
        <v>2607</v>
      </c>
      <c r="B2" t="str">
        <f>[1]!f_info_relatedcode(A2)</f>
        <v>673073.OF</v>
      </c>
      <c r="C2" t="str">
        <f>[1]!f_info_name(A2)</f>
        <v>西部利得新动力A</v>
      </c>
      <c r="D2" t="str">
        <f>[1]!f_info_fundmanager(A2)</f>
        <v>林静,袁朔</v>
      </c>
      <c r="E2" t="str">
        <f>[1]!f_info_corp_fundmanagementcompany(A2)</f>
        <v>西部利得基金</v>
      </c>
      <c r="F2" s="160">
        <f>[1]!f_netasset_total(A2,"",100000000)</f>
        <v>6.2939247151000002</v>
      </c>
      <c r="G2" s="160">
        <f>[1]!s_info_corp_stocktonav(A2,"20210630")</f>
        <v>11.027374432174541</v>
      </c>
      <c r="H2" s="163">
        <f>[1]!f_risk_maxdownside(A2,"20200930","20210930")</f>
        <v>-9.9219918786065353</v>
      </c>
      <c r="I2" s="160">
        <f>[1]!f_return_ytd(A2,"0","20210930")</f>
        <v>1.163785726510371</v>
      </c>
      <c r="J2" s="103">
        <v>5.3353942251292467E-2</v>
      </c>
      <c r="K2" s="103">
        <v>0.88594073053066846</v>
      </c>
    </row>
    <row r="3" spans="1:11" x14ac:dyDescent="0.35">
      <c r="A3" t="s">
        <v>2560</v>
      </c>
      <c r="B3" t="str">
        <f>[1]!f_info_relatedcode(A3)</f>
        <v>003602.OF</v>
      </c>
      <c r="C3" t="str">
        <f>[1]!f_info_name(A3)</f>
        <v>申万菱信安鑫精选A</v>
      </c>
      <c r="D3" t="str">
        <f>[1]!f_info_fundmanager(A3)</f>
        <v>范磊</v>
      </c>
      <c r="E3" t="str">
        <f>[1]!f_info_corp_fundmanagementcompany(A3)</f>
        <v>申万菱信基金</v>
      </c>
      <c r="F3" s="160">
        <f>[1]!f_netasset_total(A3,"",100000000)</f>
        <v>5.8849929967999994</v>
      </c>
      <c r="G3" s="160">
        <f>[1]!s_info_corp_stocktonav(A3,"20210630")</f>
        <v>34.679567863619205</v>
      </c>
      <c r="H3" s="163">
        <f>[1]!f_risk_maxdownside(A3,"20200930","20210930")</f>
        <v>-9.876543209876532</v>
      </c>
      <c r="I3" s="160">
        <f>[1]!f_return_ytd(A3,"0","20210930")</f>
        <v>3.4920634920635041</v>
      </c>
      <c r="J3" s="103">
        <v>5.7760654032574153E-2</v>
      </c>
      <c r="K3" s="103">
        <v>0.90484954449250021</v>
      </c>
    </row>
    <row r="4" spans="1:11" x14ac:dyDescent="0.35">
      <c r="A4" t="s">
        <v>1752</v>
      </c>
      <c r="B4" t="str">
        <f>[1]!f_info_relatedcode(A4)</f>
        <v>007687.OF</v>
      </c>
      <c r="C4" t="str">
        <f>[1]!f_info_name(A4)</f>
        <v>东方成长收益A</v>
      </c>
      <c r="D4" t="str">
        <f>[1]!f_info_fundmanager(A4)</f>
        <v>薛子徵</v>
      </c>
      <c r="E4" t="str">
        <f>[1]!f_info_corp_fundmanagementcompany(A4)</f>
        <v>东方基金</v>
      </c>
      <c r="F4" s="160">
        <f>[1]!f_netasset_total(A4,"",100000000)</f>
        <v>2.4597390697999999</v>
      </c>
      <c r="G4" s="160">
        <f>[1]!s_info_corp_stocktonav(A4,"20210630")</f>
        <v>36.940261943644529</v>
      </c>
      <c r="H4" s="163">
        <f>[1]!f_risk_maxdownside(A4,"20200930","20210930")</f>
        <v>-9.5786963434022301</v>
      </c>
      <c r="I4" s="160">
        <f>[1]!f_return_ytd(A4,"0","20210930")</f>
        <v>12.714717306862328</v>
      </c>
      <c r="J4" s="103">
        <v>0.12486385611429404</v>
      </c>
      <c r="K4" s="103">
        <v>0.89389655745883922</v>
      </c>
    </row>
    <row r="5" spans="1:11" x14ac:dyDescent="0.35">
      <c r="A5" t="s">
        <v>2524</v>
      </c>
      <c r="B5" t="str">
        <f>[1]!f_info_relatedcode(A5)</f>
        <v>001610.OF,007925.OF</v>
      </c>
      <c r="C5" t="str">
        <f>[1]!f_info_name(A5)</f>
        <v>平安鑫享A</v>
      </c>
      <c r="D5" t="str">
        <f>[1]!f_info_fundmanager(A5)</f>
        <v>丁琳</v>
      </c>
      <c r="E5" t="str">
        <f>[1]!f_info_corp_fundmanagementcompany(A5)</f>
        <v>平安基金</v>
      </c>
      <c r="F5" s="160">
        <f>[1]!f_netasset_total(A5,"",100000000)</f>
        <v>5.2629319857999999</v>
      </c>
      <c r="G5" s="160">
        <f>[1]!s_info_corp_stocktonav(A5,"20210630")</f>
        <v>8.3153482252089344</v>
      </c>
      <c r="H5" s="163">
        <f>[1]!f_risk_maxdownside(A5,"20200930","20210930")</f>
        <v>-8.8583200425305684</v>
      </c>
      <c r="I5" s="160">
        <f>[1]!f_return_ytd(A5,"0","20210930")</f>
        <v>3.3036326250856765</v>
      </c>
      <c r="J5" s="103">
        <v>3.7389656855101913E-2</v>
      </c>
      <c r="K5" s="103">
        <v>0.83273663011859478</v>
      </c>
    </row>
    <row r="6" spans="1:11" x14ac:dyDescent="0.35">
      <c r="A6" t="s">
        <v>1835</v>
      </c>
      <c r="B6">
        <f>[1]!f_info_relatedcode(A6)</f>
        <v>0</v>
      </c>
      <c r="C6" t="str">
        <f>[1]!f_info_name(A6)</f>
        <v>华宝转型升级</v>
      </c>
      <c r="D6" t="str">
        <f>[1]!f_info_fundmanager(A6)</f>
        <v>贺喆,徐欣</v>
      </c>
      <c r="E6" t="str">
        <f>[1]!f_info_corp_fundmanagementcompany(A6)</f>
        <v>华宝基金</v>
      </c>
      <c r="F6" s="160">
        <f>[1]!f_netasset_total(A6,"",100000000)</f>
        <v>0.4943394901</v>
      </c>
      <c r="G6" s="160">
        <f>[1]!s_info_corp_stocktonav(A6,"20210630")</f>
        <v>20.67162354105502</v>
      </c>
      <c r="H6" s="163">
        <f>[1]!f_risk_maxdownside(A6,"20200930","20210930")</f>
        <v>-8.3058668424522022</v>
      </c>
      <c r="I6" s="160">
        <f>[1]!f_return_ytd(A6,"0","20210930")</f>
        <v>22.737146994931212</v>
      </c>
      <c r="J6" s="103">
        <v>1.6165924909816595E-2</v>
      </c>
      <c r="K6" s="103">
        <v>0.92737430167597767</v>
      </c>
    </row>
    <row r="7" spans="1:11" x14ac:dyDescent="0.35">
      <c r="A7" t="s">
        <v>1849</v>
      </c>
      <c r="B7">
        <f>[1]!f_info_relatedcode(A7)</f>
        <v>0</v>
      </c>
      <c r="C7" t="str">
        <f>[1]!f_info_name(A7)</f>
        <v>汇添富添福吉祥</v>
      </c>
      <c r="D7" t="str">
        <f>[1]!f_info_fundmanager(A7)</f>
        <v>何彪</v>
      </c>
      <c r="E7" t="str">
        <f>[1]!f_info_corp_fundmanagementcompany(A7)</f>
        <v>汇添富基金</v>
      </c>
      <c r="F7" s="160">
        <f>[1]!f_netasset_total(A7,"",100000000)</f>
        <v>0.60277355440000002</v>
      </c>
      <c r="G7" s="160">
        <f>[1]!s_info_corp_stocktonav(A7,"20210630")</f>
        <v>36.764959894712163</v>
      </c>
      <c r="H7" s="163">
        <f>[1]!f_risk_maxdownside(A7,"20200930","20210930")</f>
        <v>-8.0336257309941601</v>
      </c>
      <c r="I7" s="160">
        <f>[1]!f_return_ytd(A7,"0","20210930")</f>
        <v>4.8717345257707736</v>
      </c>
      <c r="J7" s="103">
        <v>5.2819021157524224E-2</v>
      </c>
      <c r="K7" s="103">
        <v>0.67870071906769158</v>
      </c>
    </row>
    <row r="8" spans="1:11" x14ac:dyDescent="0.35">
      <c r="A8" t="s">
        <v>1912</v>
      </c>
      <c r="B8" t="str">
        <f>[1]!f_info_relatedcode(A8)</f>
        <v>005015.OF</v>
      </c>
      <c r="C8" t="str">
        <f>[1]!f_info_name(A8)</f>
        <v>泰康景泰回报A</v>
      </c>
      <c r="D8" t="str">
        <f>[1]!f_info_fundmanager(A8)</f>
        <v>黄钟,宋仁杰</v>
      </c>
      <c r="E8" t="str">
        <f>[1]!f_info_corp_fundmanagementcompany(A8)</f>
        <v>泰康资产</v>
      </c>
      <c r="F8" s="160">
        <f>[1]!f_netasset_total(A8,"",100000000)</f>
        <v>11.2112662575</v>
      </c>
      <c r="G8" s="160">
        <f>[1]!s_info_corp_stocktonav(A8,"20210630")</f>
        <v>32.118216241752364</v>
      </c>
      <c r="H8" s="163">
        <f>[1]!f_risk_maxdownside(A8,"20200930","20210930")</f>
        <v>-8.0015192758118658</v>
      </c>
      <c r="I8" s="160">
        <f>[1]!f_return_ytd(A8,"0","20210930")</f>
        <v>7.6891643397125922</v>
      </c>
      <c r="J8" s="103">
        <v>3.7679611861868134E-2</v>
      </c>
      <c r="K8" s="103">
        <v>0.55094786729857825</v>
      </c>
    </row>
    <row r="9" spans="1:11" x14ac:dyDescent="0.35">
      <c r="A9" t="s">
        <v>1893</v>
      </c>
      <c r="B9">
        <f>[1]!f_info_relatedcode(A9)</f>
        <v>0</v>
      </c>
      <c r="C9" t="str">
        <f>[1]!f_info_name(A9)</f>
        <v>融通沪港深智慧生活</v>
      </c>
      <c r="D9" t="str">
        <f>[1]!f_info_fundmanager(A9)</f>
        <v>何博,余志勇</v>
      </c>
      <c r="E9" t="str">
        <f>[1]!f_info_corp_fundmanagementcompany(A9)</f>
        <v>融通基金</v>
      </c>
      <c r="F9" s="160">
        <f>[1]!f_netasset_total(A9,"",100000000)</f>
        <v>1.8813944559</v>
      </c>
      <c r="G9" s="160">
        <f>[1]!s_info_corp_stocktonav(A9,"20210630")</f>
        <v>26.566765656977338</v>
      </c>
      <c r="H9" s="163">
        <f>[1]!f_risk_maxdownside(A9,"20200930","20210930")</f>
        <v>-7.8770908555006995</v>
      </c>
      <c r="I9" s="160">
        <f>[1]!f_return_ytd(A9,"0","20210930")</f>
        <v>6.8505889646621227</v>
      </c>
      <c r="J9" s="103">
        <v>0.11594314780839743</v>
      </c>
      <c r="K9" s="103">
        <v>0.90243648479800087</v>
      </c>
    </row>
    <row r="10" spans="1:11" x14ac:dyDescent="0.35">
      <c r="A10" t="s">
        <v>1850</v>
      </c>
      <c r="B10">
        <f>[1]!f_info_relatedcode(A10)</f>
        <v>0</v>
      </c>
      <c r="C10" t="str">
        <f>[1]!f_info_name(A10)</f>
        <v>嘉实新起航</v>
      </c>
      <c r="D10" t="str">
        <f>[1]!f_info_fundmanager(A10)</f>
        <v>刘宁,吴越</v>
      </c>
      <c r="E10" t="str">
        <f>[1]!f_info_corp_fundmanagementcompany(A10)</f>
        <v>嘉实基金</v>
      </c>
      <c r="F10" s="160">
        <f>[1]!f_netasset_total(A10,"",100000000)</f>
        <v>0.10663148929999999</v>
      </c>
      <c r="G10" s="160">
        <f>[1]!s_info_corp_stocktonav(A10,"20210630")</f>
        <v>29.464982422638315</v>
      </c>
      <c r="H10" s="163">
        <f>[1]!f_risk_maxdownside(A10,"20200930","20210930")</f>
        <v>-7.2142857142857117</v>
      </c>
      <c r="I10" s="160">
        <f>[1]!f_return_ytd(A10,"0","20210930")</f>
        <v>3.9849624060150299</v>
      </c>
      <c r="J10" s="103">
        <v>5.3750448610220575E-2</v>
      </c>
      <c r="K10" s="103">
        <v>0.80250121348827919</v>
      </c>
    </row>
    <row r="11" spans="1:11" x14ac:dyDescent="0.35">
      <c r="A11" t="s">
        <v>2541</v>
      </c>
      <c r="B11" t="str">
        <f>[1]!f_info_relatedcode(A11)</f>
        <v>002399.OF</v>
      </c>
      <c r="C11" t="str">
        <f>[1]!f_info_name(A11)</f>
        <v>华安安禧灵活A</v>
      </c>
      <c r="D11" t="str">
        <f>[1]!f_info_fundmanager(A11)</f>
        <v>朱才敏,舒灏</v>
      </c>
      <c r="E11" t="str">
        <f>[1]!f_info_corp_fundmanagementcompany(A11)</f>
        <v>华安基金</v>
      </c>
      <c r="F11" s="160">
        <f>[1]!f_netasset_total(A11,"",100000000)</f>
        <v>1.9202867719000001</v>
      </c>
      <c r="G11" s="160">
        <f>[1]!s_info_corp_stocktonav(A11,"20210630")</f>
        <v>28.471438124420807</v>
      </c>
      <c r="H11" s="163">
        <f>[1]!f_risk_maxdownside(A11,"20200930","20210930")</f>
        <v>-7.147835514597678</v>
      </c>
      <c r="I11" s="160">
        <f>[1]!f_return_ytd(A11,"0","20210930")</f>
        <v>0.39037085230969498</v>
      </c>
      <c r="J11" s="103">
        <v>3.133463492694228E-2</v>
      </c>
      <c r="K11" s="103">
        <v>0.78556723371979631</v>
      </c>
    </row>
    <row r="12" spans="1:11" x14ac:dyDescent="0.35">
      <c r="A12" t="s">
        <v>2573</v>
      </c>
      <c r="B12" t="str">
        <f>[1]!f_info_relatedcode(A12)</f>
        <v>009270.OF</v>
      </c>
      <c r="C12" t="str">
        <f>[1]!f_info_name(A12)</f>
        <v>融通逆向策略A</v>
      </c>
      <c r="D12" t="str">
        <f>[1]!f_info_fundmanager(A12)</f>
        <v>刘安坤</v>
      </c>
      <c r="E12" t="str">
        <f>[1]!f_info_corp_fundmanagementcompany(A12)</f>
        <v>融通基金</v>
      </c>
      <c r="F12" s="160">
        <f>[1]!f_netasset_total(A12,"",100000000)</f>
        <v>4.6528404149</v>
      </c>
      <c r="G12" s="160">
        <f>[1]!s_info_corp_stocktonav(A12,"20210630")</f>
        <v>26.566765656977338</v>
      </c>
      <c r="H12" s="163">
        <f>[1]!f_risk_maxdownside(A12,"20200930","20210930")</f>
        <v>-6.8340548340548173</v>
      </c>
      <c r="I12" s="160">
        <f>[1]!f_return_ytd(A12,"0","20210930")</f>
        <v>4.6761933718455451</v>
      </c>
      <c r="J12" s="103">
        <v>8.2307713393140414E-2</v>
      </c>
      <c r="K12" s="103">
        <v>0.90243648479800087</v>
      </c>
    </row>
    <row r="13" spans="1:11" x14ac:dyDescent="0.35">
      <c r="A13" t="s">
        <v>2520</v>
      </c>
      <c r="B13">
        <f>[1]!f_info_relatedcode(A13)</f>
        <v>0</v>
      </c>
      <c r="C13" t="str">
        <f>[1]!f_info_name(A13)</f>
        <v>融通通鑫</v>
      </c>
      <c r="D13" t="str">
        <f>[1]!f_info_fundmanager(A13)</f>
        <v>余志勇,许富强</v>
      </c>
      <c r="E13" t="str">
        <f>[1]!f_info_corp_fundmanagementcompany(A13)</f>
        <v>融通基金</v>
      </c>
      <c r="F13" s="160">
        <f>[1]!f_netasset_total(A13,"",100000000)</f>
        <v>7.2808942337999998</v>
      </c>
      <c r="G13" s="160">
        <f>[1]!s_info_corp_stocktonav(A13,"20210630")</f>
        <v>26.566765656977338</v>
      </c>
      <c r="H13" s="163">
        <f>[1]!f_risk_maxdownside(A13,"20200930","20210930")</f>
        <v>-6.6525123849964602</v>
      </c>
      <c r="I13" s="160">
        <f>[1]!f_return_ytd(A13,"0","20210930")</f>
        <v>5.5393586005830908</v>
      </c>
      <c r="J13" s="103">
        <v>6.9908795897521581E-2</v>
      </c>
      <c r="K13" s="103">
        <v>0.90243648479800087</v>
      </c>
    </row>
    <row r="14" spans="1:11" x14ac:dyDescent="0.35">
      <c r="A14" t="s">
        <v>2568</v>
      </c>
      <c r="B14">
        <f>[1]!f_info_relatedcode(A14)</f>
        <v>0</v>
      </c>
      <c r="C14" t="str">
        <f>[1]!f_info_name(A14)</f>
        <v>华商元亨</v>
      </c>
      <c r="D14" t="str">
        <f>[1]!f_info_fundmanager(A14)</f>
        <v>胡中原</v>
      </c>
      <c r="E14" t="str">
        <f>[1]!f_info_corp_fundmanagementcompany(A14)</f>
        <v>华商基金</v>
      </c>
      <c r="F14" s="160">
        <f>[1]!f_netasset_total(A14,"",100000000)</f>
        <v>6.9625149904999999</v>
      </c>
      <c r="G14" s="160">
        <f>[1]!s_info_corp_stocktonav(A14,"20210630")</f>
        <v>57.731384561261187</v>
      </c>
      <c r="H14" s="163">
        <f>[1]!f_risk_maxdownside(A14,"20200930","20210930")</f>
        <v>-6.6334862742048486</v>
      </c>
      <c r="I14" s="160">
        <f>[1]!f_return_ytd(A14,"0","20210930")</f>
        <v>16.376505043931015</v>
      </c>
      <c r="J14" s="103">
        <v>4.5920528985449044E-2</v>
      </c>
      <c r="K14" s="103">
        <v>0.79497527999192819</v>
      </c>
    </row>
    <row r="15" spans="1:11" x14ac:dyDescent="0.35">
      <c r="A15" t="s">
        <v>2548</v>
      </c>
      <c r="B15">
        <f>[1]!f_info_relatedcode(A15)</f>
        <v>0</v>
      </c>
      <c r="C15" t="str">
        <f>[1]!f_info_name(A15)</f>
        <v>融通新消费</v>
      </c>
      <c r="D15" t="str">
        <f>[1]!f_info_fundmanager(A15)</f>
        <v>关山,余志勇,黄浩荣</v>
      </c>
      <c r="E15" t="str">
        <f>[1]!f_info_corp_fundmanagementcompany(A15)</f>
        <v>融通基金</v>
      </c>
      <c r="F15" s="160">
        <f>[1]!f_netasset_total(A15,"",100000000)</f>
        <v>5.6305532954999995</v>
      </c>
      <c r="G15" s="160">
        <f>[1]!s_info_corp_stocktonav(A15,"20210630")</f>
        <v>26.566765656977338</v>
      </c>
      <c r="H15" s="163">
        <f>[1]!f_risk_maxdownside(A15,"20200930","20210930")</f>
        <v>-6.53765690376569</v>
      </c>
      <c r="I15" s="160">
        <f>[1]!f_return_ytd(A15,"0","20210930")</f>
        <v>6.4179923203510691</v>
      </c>
      <c r="J15" s="103">
        <v>7.4056449830347246E-2</v>
      </c>
      <c r="K15" s="103">
        <v>0.90243648479800087</v>
      </c>
    </row>
    <row r="16" spans="1:11" x14ac:dyDescent="0.35">
      <c r="A16" t="s">
        <v>1859</v>
      </c>
      <c r="B16" t="str">
        <f>[1]!f_info_relatedcode(A16)</f>
        <v>004669.OF</v>
      </c>
      <c r="C16" t="str">
        <f>[1]!f_info_name(A16)</f>
        <v>建信鑫泽A</v>
      </c>
      <c r="D16" t="str">
        <f>[1]!f_info_fundmanager(A16)</f>
        <v>梁洪昀</v>
      </c>
      <c r="E16" t="str">
        <f>[1]!f_info_corp_fundmanagementcompany(A16)</f>
        <v>建信基金</v>
      </c>
      <c r="F16" s="160">
        <f>[1]!f_netasset_total(A16,"",100000000)</f>
        <v>3.6636635626999996</v>
      </c>
      <c r="G16" s="160">
        <f>[1]!s_info_corp_stocktonav(A16,"20210630")</f>
        <v>4.6062689584187613</v>
      </c>
      <c r="H16" s="163">
        <f>[1]!f_risk_maxdownside(A16,"20200930","20210930")</f>
        <v>-6.2921822272216055</v>
      </c>
      <c r="I16" s="160">
        <f>[1]!f_return_ytd(A16,"0","20210930")</f>
        <v>3.3244087460954903</v>
      </c>
      <c r="J16" s="103">
        <v>9.4733951483736423E-2</v>
      </c>
      <c r="K16" s="103">
        <v>0.86000114659175597</v>
      </c>
    </row>
    <row r="17" spans="1:11" x14ac:dyDescent="0.35">
      <c r="A17" t="s">
        <v>1900</v>
      </c>
      <c r="B17" t="str">
        <f>[1]!f_info_relatedcode(A17)</f>
        <v>004362.OF</v>
      </c>
      <c r="C17" t="str">
        <f>[1]!f_info_name(A17)</f>
        <v>上投摩根安通回报A</v>
      </c>
      <c r="D17" t="str">
        <f>[1]!f_info_fundmanager(A17)</f>
        <v>聂曙光,杨鑫</v>
      </c>
      <c r="E17" t="str">
        <f>[1]!f_info_corp_fundmanagementcompany(A17)</f>
        <v>上投摩根基金</v>
      </c>
      <c r="F17" s="160">
        <f>[1]!f_netasset_total(A17,"",100000000)</f>
        <v>8.1550149799999999E-2</v>
      </c>
      <c r="G17" s="160">
        <f>[1]!s_info_corp_stocktonav(A17,"20210630")</f>
        <v>33.703251437869582</v>
      </c>
      <c r="H17" s="163">
        <f>[1]!f_risk_maxdownside(A17,"20200930","20210930")</f>
        <v>-6.2495036925276004</v>
      </c>
      <c r="I17" s="160">
        <f>[1]!f_return_ytd(A17,"0","20210930")</f>
        <v>1.3723395513189254</v>
      </c>
      <c r="J17" s="103">
        <v>3.4566988149024681E-2</v>
      </c>
      <c r="K17" s="103">
        <v>0.57960122699386507</v>
      </c>
    </row>
    <row r="18" spans="1:11" x14ac:dyDescent="0.35">
      <c r="A18" t="s">
        <v>2535</v>
      </c>
      <c r="B18">
        <f>[1]!f_info_relatedcode(A18)</f>
        <v>0</v>
      </c>
      <c r="C18" t="str">
        <f>[1]!f_info_name(A18)</f>
        <v>融通新机遇</v>
      </c>
      <c r="D18" t="str">
        <f>[1]!f_info_fundmanager(A18)</f>
        <v>余志勇,刘明</v>
      </c>
      <c r="E18" t="str">
        <f>[1]!f_info_corp_fundmanagementcompany(A18)</f>
        <v>融通基金</v>
      </c>
      <c r="F18" s="160">
        <f>[1]!f_netasset_total(A18,"",100000000)</f>
        <v>7.8831085026999999</v>
      </c>
      <c r="G18" s="160">
        <f>[1]!s_info_corp_stocktonav(A18,"20210630")</f>
        <v>26.566765656977338</v>
      </c>
      <c r="H18" s="163">
        <f>[1]!f_risk_maxdownside(A18,"20200930","20210930")</f>
        <v>-6.2194269741439454</v>
      </c>
      <c r="I18" s="160">
        <f>[1]!f_return_ytd(A18,"0","20210930")</f>
        <v>6.4868804664722921</v>
      </c>
      <c r="J18" s="103">
        <v>8.2915292448929298E-2</v>
      </c>
      <c r="K18" s="103">
        <v>0.90243648479800087</v>
      </c>
    </row>
    <row r="19" spans="1:11" x14ac:dyDescent="0.35">
      <c r="A19" t="s">
        <v>2585</v>
      </c>
      <c r="B19" t="str">
        <f>[1]!f_info_relatedcode(A19)</f>
        <v>009388.OF</v>
      </c>
      <c r="C19" t="str">
        <f>[1]!f_info_name(A19)</f>
        <v>嘉实稳福A</v>
      </c>
      <c r="D19" t="str">
        <f>[1]!f_info_fundmanager(A19)</f>
        <v>轩璇,董福焱</v>
      </c>
      <c r="E19" t="str">
        <f>[1]!f_info_corp_fundmanagementcompany(A19)</f>
        <v>嘉实基金</v>
      </c>
      <c r="F19" s="160">
        <f>[1]!f_netasset_total(A19,"",100000000)</f>
        <v>1.8469578121999999</v>
      </c>
      <c r="G19" s="160">
        <f>[1]!s_info_corp_stocktonav(A19,"20210630")</f>
        <v>29.464982422638315</v>
      </c>
      <c r="H19" s="163">
        <f>[1]!f_risk_maxdownside(A19,"20200930","20210930")</f>
        <v>-6.1869313482216688</v>
      </c>
      <c r="I19" s="160">
        <f>[1]!f_return_ytd(A19,"0","20210930")</f>
        <v>6.0786318431080861</v>
      </c>
      <c r="J19" s="103">
        <v>5.544506883963523E-2</v>
      </c>
      <c r="K19" s="103">
        <v>0.80250121348827919</v>
      </c>
    </row>
    <row r="20" spans="1:11" x14ac:dyDescent="0.35">
      <c r="A20" t="s">
        <v>2574</v>
      </c>
      <c r="B20">
        <f>[1]!f_info_relatedcode(A20)</f>
        <v>0</v>
      </c>
      <c r="C20" t="str">
        <f>[1]!f_info_name(A20)</f>
        <v>诺德新宜</v>
      </c>
      <c r="D20" t="str">
        <f>[1]!f_info_fundmanager(A20)</f>
        <v>顾钰</v>
      </c>
      <c r="E20" t="str">
        <f>[1]!f_info_corp_fundmanagementcompany(A20)</f>
        <v>诺德基金</v>
      </c>
      <c r="F20" s="160">
        <f>[1]!f_netasset_total(A20,"",100000000)</f>
        <v>6.0820813315999995</v>
      </c>
      <c r="G20" s="160">
        <f>[1]!s_info_corp_stocktonav(A20,"20210630")</f>
        <v>34.120728173673321</v>
      </c>
      <c r="H20" s="163">
        <f>[1]!f_risk_maxdownside(A20,"20200930","20210930")</f>
        <v>-6.1452084294723948</v>
      </c>
      <c r="I20" s="160">
        <f>[1]!f_return_ytd(A20,"0","20210930")</f>
        <v>2.3884705691846699</v>
      </c>
      <c r="J20" s="103">
        <v>5.394049372413811E-2</v>
      </c>
      <c r="K20" s="103">
        <v>0.8644358644358644</v>
      </c>
    </row>
    <row r="21" spans="1:11" x14ac:dyDescent="0.35">
      <c r="A21" t="s">
        <v>2589</v>
      </c>
      <c r="B21" t="str">
        <f>[1]!f_info_relatedcode(A21)</f>
        <v>010396.OF</v>
      </c>
      <c r="C21" t="str">
        <f>[1]!f_info_name(A21)</f>
        <v>融通稳健添盈A</v>
      </c>
      <c r="D21" t="str">
        <f>[1]!f_info_fundmanager(A21)</f>
        <v>何龙,朱浩然</v>
      </c>
      <c r="E21" t="str">
        <f>[1]!f_info_corp_fundmanagementcompany(A21)</f>
        <v>融通基金</v>
      </c>
      <c r="F21" s="160">
        <f>[1]!f_netasset_total(A21,"",100000000)</f>
        <v>5.5063392552999995</v>
      </c>
      <c r="G21" s="160">
        <f>[1]!s_info_corp_stocktonav(A21,"20210630")</f>
        <v>26.566765656977338</v>
      </c>
      <c r="H21" s="163">
        <f>[1]!f_risk_maxdownside(A21,"20200930","20210930")</f>
        <v>-6.0930861336423368</v>
      </c>
      <c r="I21" s="160">
        <f>[1]!f_return_ytd(A21,"0","20210930")</f>
        <v>2.2202398651997424</v>
      </c>
      <c r="J21" s="103">
        <v>2.6404824431247493E-2</v>
      </c>
      <c r="K21" s="103">
        <v>0.90243648479800087</v>
      </c>
    </row>
    <row r="22" spans="1:11" x14ac:dyDescent="0.35">
      <c r="A22" t="s">
        <v>1933</v>
      </c>
      <c r="B22" t="str">
        <f>[1]!f_info_relatedcode(A22)</f>
        <v>005460.OF</v>
      </c>
      <c r="C22" t="str">
        <f>[1]!f_info_name(A22)</f>
        <v>银河嘉谊A</v>
      </c>
      <c r="D22" t="str">
        <f>[1]!f_info_fundmanager(A22)</f>
        <v>蒋磊,罗博</v>
      </c>
      <c r="E22" t="str">
        <f>[1]!f_info_corp_fundmanagementcompany(A22)</f>
        <v>银河基金</v>
      </c>
      <c r="F22" s="160">
        <f>[1]!f_netasset_total(A22,"",100000000)</f>
        <v>7.0476074352999998</v>
      </c>
      <c r="G22" s="160">
        <f>[1]!s_info_corp_stocktonav(A22,"20210630")</f>
        <v>29.365104290174752</v>
      </c>
      <c r="H22" s="165">
        <f>[1]!f_risk_maxdownside(A22,"20200930","20210930")</f>
        <v>-5.9490909090909154</v>
      </c>
      <c r="I22" s="160">
        <f>[1]!f_return_ytd(A22,"0","20210930")</f>
        <v>8.3207261724659496</v>
      </c>
      <c r="J22" s="103">
        <v>6.5116293028453218E-2</v>
      </c>
      <c r="K22" s="103">
        <v>0.83898217780982798</v>
      </c>
    </row>
    <row r="23" spans="1:11" x14ac:dyDescent="0.35">
      <c r="A23" t="s">
        <v>2561</v>
      </c>
      <c r="B23" t="str">
        <f>[1]!f_info_relatedcode(A23)</f>
        <v>006433.OF</v>
      </c>
      <c r="C23" t="str">
        <f>[1]!f_info_name(A23)</f>
        <v>平安鑫利A</v>
      </c>
      <c r="D23" t="str">
        <f>[1]!f_info_fundmanager(A23)</f>
        <v>刘杰</v>
      </c>
      <c r="E23" t="str">
        <f>[1]!f_info_corp_fundmanagementcompany(A23)</f>
        <v>平安基金</v>
      </c>
      <c r="F23" s="160">
        <f>[1]!f_netasset_total(A23,"",100000000)</f>
        <v>1.7337097269999999</v>
      </c>
      <c r="G23" s="160">
        <f>[1]!s_info_corp_stocktonav(A23,"20210630")</f>
        <v>8.3153482252089344</v>
      </c>
      <c r="H23" s="165">
        <f>[1]!f_risk_maxdownside(A23,"20200930","20210930")</f>
        <v>-5.8505850585058399</v>
      </c>
      <c r="I23" s="160">
        <f>[1]!f_return_ytd(A23,"0","20210930")</f>
        <v>1.5780445969125176</v>
      </c>
      <c r="J23" s="103">
        <v>6.7940817986470309E-2</v>
      </c>
      <c r="K23" s="103">
        <v>0.83273663011859478</v>
      </c>
    </row>
    <row r="24" spans="1:11" x14ac:dyDescent="0.35">
      <c r="A24" t="s">
        <v>2518</v>
      </c>
      <c r="B24">
        <f>[1]!f_info_relatedcode(A24)</f>
        <v>0</v>
      </c>
      <c r="C24" t="str">
        <f>[1]!f_info_name(A24)</f>
        <v>中邮乐享收益</v>
      </c>
      <c r="D24" t="str">
        <f>[1]!f_info_fundmanager(A24)</f>
        <v>王喆,王高</v>
      </c>
      <c r="E24" t="str">
        <f>[1]!f_info_corp_fundmanagementcompany(A24)</f>
        <v>中邮基金</v>
      </c>
      <c r="F24" s="160">
        <f>[1]!f_netasset_total(A24,"",100000000)</f>
        <v>4.4989881975000001</v>
      </c>
      <c r="G24" s="160">
        <f>[1]!s_info_corp_stocktonav(A24,"20210630")</f>
        <v>34.332505571402137</v>
      </c>
      <c r="H24" s="165">
        <f>[1]!f_risk_maxdownside(A24,"20200930","20210930")</f>
        <v>-5.8423913043478244</v>
      </c>
      <c r="I24" s="160">
        <f>[1]!f_return_ytd(A24,"0","20210930")</f>
        <v>4.0616246498599535</v>
      </c>
      <c r="J24" s="103">
        <v>5.3708429356901649E-2</v>
      </c>
      <c r="K24" s="103">
        <v>0.93725162099979087</v>
      </c>
    </row>
    <row r="25" spans="1:11" x14ac:dyDescent="0.35">
      <c r="A25" t="s">
        <v>2571</v>
      </c>
      <c r="B25" t="str">
        <f>[1]!f_info_relatedcode(A25)</f>
        <v>004761.OF</v>
      </c>
      <c r="C25" t="str">
        <f>[1]!f_info_name(A25)</f>
        <v>国寿安保稳瑞A</v>
      </c>
      <c r="D25" t="str">
        <f>[1]!f_info_fundmanager(A25)</f>
        <v>方旭赟,李捷</v>
      </c>
      <c r="E25" t="str">
        <f>[1]!f_info_corp_fundmanagementcompany(A25)</f>
        <v>国寿安保基金</v>
      </c>
      <c r="F25" s="160">
        <f>[1]!f_netasset_total(A25,"",100000000)</f>
        <v>8.4141108054</v>
      </c>
      <c r="G25" s="160">
        <f>[1]!s_info_corp_stocktonav(A25,"20210630")</f>
        <v>5.76897473863625</v>
      </c>
      <c r="H25" s="165">
        <f>[1]!f_risk_maxdownside(A25,"20200930","20210930")</f>
        <v>-5.6637032495401369</v>
      </c>
      <c r="I25" s="160">
        <f>[1]!f_return_ytd(A25,"0","20210930")</f>
        <v>2.8042624789680257</v>
      </c>
      <c r="J25" s="103">
        <v>4.1312461986773588E-2</v>
      </c>
      <c r="K25" s="103">
        <v>0.88703128731788872</v>
      </c>
    </row>
    <row r="26" spans="1:11" x14ac:dyDescent="0.35">
      <c r="A26" t="s">
        <v>1753</v>
      </c>
      <c r="B26" t="str">
        <f>[1]!f_info_relatedcode(A26)</f>
        <v>009590.OF</v>
      </c>
      <c r="C26" t="str">
        <f>[1]!f_info_name(A26)</f>
        <v>东方盛世A</v>
      </c>
      <c r="D26" t="str">
        <f>[1]!f_info_fundmanager(A26)</f>
        <v>曲华锋</v>
      </c>
      <c r="E26" t="str">
        <f>[1]!f_info_corp_fundmanagementcompany(A26)</f>
        <v>东方基金</v>
      </c>
      <c r="F26" s="160">
        <f>[1]!f_netasset_total(A26,"",100000000)</f>
        <v>3.8967280486</v>
      </c>
      <c r="G26" s="160">
        <f>[1]!s_info_corp_stocktonav(A26,"20210630")</f>
        <v>36.940261943644529</v>
      </c>
      <c r="H26" s="165">
        <f>[1]!f_risk_maxdownside(A26,"20200930","20210930")</f>
        <v>-5.5903487375568588</v>
      </c>
      <c r="I26" s="160">
        <f>[1]!f_return_ytd(A26,"0","20210930")</f>
        <v>0.79186292579697137</v>
      </c>
      <c r="J26" s="103">
        <v>6.1735287297133401E-2</v>
      </c>
      <c r="K26" s="103">
        <v>0.89389655745883922</v>
      </c>
    </row>
    <row r="27" spans="1:11" x14ac:dyDescent="0.35">
      <c r="A27" s="203" t="s">
        <v>1914</v>
      </c>
      <c r="B27" s="211" t="str">
        <f>[1]!f_info_relatedcode(A27)</f>
        <v>005824.OF</v>
      </c>
      <c r="C27" s="211" t="str">
        <f>[1]!f_info_name(A27)</f>
        <v>泰康颐享A</v>
      </c>
      <c r="D27" s="211" t="str">
        <f>[1]!f_info_fundmanager(A27)</f>
        <v>蒋利娟,金宏伟</v>
      </c>
      <c r="E27" s="211" t="str">
        <f>[1]!f_info_corp_fundmanagementcompany(A27)</f>
        <v>泰康资产</v>
      </c>
      <c r="F27" s="212">
        <f>[1]!f_netasset_total(A27,"",100000000)</f>
        <v>12.6424073445</v>
      </c>
      <c r="G27" s="212">
        <f>[1]!s_info_corp_stocktonav(A27,"20210630")</f>
        <v>32.118216241752364</v>
      </c>
      <c r="H27" s="213">
        <f>[1]!f_risk_maxdownside(A27,"20200930","20210930")</f>
        <v>-5.5819991345737865</v>
      </c>
      <c r="I27" s="212">
        <f>[1]!f_return_ytd(A27,"0","20210930")</f>
        <v>7.1251035625517654</v>
      </c>
      <c r="J27" s="214">
        <v>4.2791297132265683E-2</v>
      </c>
      <c r="K27" s="214">
        <v>0.55094786729857825</v>
      </c>
    </row>
    <row r="28" spans="1:11" x14ac:dyDescent="0.35">
      <c r="A28" t="s">
        <v>1896</v>
      </c>
      <c r="B28">
        <f>[1]!f_info_relatedcode(A28)</f>
        <v>0</v>
      </c>
      <c r="C28" t="str">
        <f>[1]!f_info_name(A28)</f>
        <v>融通通益</v>
      </c>
      <c r="D28" t="str">
        <f>[1]!f_info_fundmanager(A28)</f>
        <v>黄浩荣,何龙</v>
      </c>
      <c r="E28" t="str">
        <f>[1]!f_info_corp_fundmanagementcompany(A28)</f>
        <v>融通基金</v>
      </c>
      <c r="F28" s="160">
        <f>[1]!f_netasset_total(A28,"",100000000)</f>
        <v>7.9147204137000005</v>
      </c>
      <c r="G28" s="160">
        <f>[1]!s_info_corp_stocktonav(A28,"20210630")</f>
        <v>26.566765656977338</v>
      </c>
      <c r="H28" s="165">
        <f>[1]!f_risk_maxdownside(A28,"20200930","20210930")</f>
        <v>-5.5817875210792618</v>
      </c>
      <c r="I28" s="160">
        <f>[1]!f_return_ytd(A28,"0","20210930")</f>
        <v>4.7705785410703392</v>
      </c>
      <c r="J28" s="103">
        <v>7.297451014235519E-2</v>
      </c>
      <c r="K28" s="103">
        <v>0.90243648479800087</v>
      </c>
    </row>
    <row r="29" spans="1:11" x14ac:dyDescent="0.35">
      <c r="A29" t="s">
        <v>1939</v>
      </c>
      <c r="B29" t="str">
        <f>[1]!f_info_relatedcode(A29)</f>
        <v>005387.OF</v>
      </c>
      <c r="C29" t="str">
        <f>[1]!f_info_name(A29)</f>
        <v>银河睿达A</v>
      </c>
      <c r="D29" t="str">
        <f>[1]!f_info_fundmanager(A29)</f>
        <v>蒋磊,韩晶</v>
      </c>
      <c r="E29" t="str">
        <f>[1]!f_info_corp_fundmanagementcompany(A29)</f>
        <v>银河基金</v>
      </c>
      <c r="F29" s="160">
        <f>[1]!f_netasset_total(A29,"",100000000)</f>
        <v>8.0713267149999997</v>
      </c>
      <c r="G29" s="160">
        <f>[1]!s_info_corp_stocktonav(A29,"20210630")</f>
        <v>29.365104290174752</v>
      </c>
      <c r="H29" s="165">
        <f>[1]!f_risk_maxdownside(A29,"20200930","20210930")</f>
        <v>-5.4442565370105536</v>
      </c>
      <c r="I29" s="160">
        <f>[1]!f_return_ytd(A29,"0","20210930")</f>
        <v>3.3382990249187521</v>
      </c>
      <c r="J29" s="103">
        <v>3.0020462994645399E-2</v>
      </c>
      <c r="K29" s="103">
        <v>0.83898217780982798</v>
      </c>
    </row>
    <row r="30" spans="1:11" x14ac:dyDescent="0.35">
      <c r="A30" t="s">
        <v>1937</v>
      </c>
      <c r="B30" t="str">
        <f>[1]!f_info_relatedcode(A30)</f>
        <v>519630.OF</v>
      </c>
      <c r="C30" t="str">
        <f>[1]!f_info_name(A30)</f>
        <v>银河睿利A</v>
      </c>
      <c r="D30" t="str">
        <f>[1]!f_info_fundmanager(A30)</f>
        <v>卢轶乔,何晶</v>
      </c>
      <c r="E30" t="str">
        <f>[1]!f_info_corp_fundmanagementcompany(A30)</f>
        <v>银河基金</v>
      </c>
      <c r="F30" s="160">
        <f>[1]!f_netasset_total(A30,"",100000000)</f>
        <v>5.4018163890999995</v>
      </c>
      <c r="G30" s="160">
        <f>[1]!s_info_corp_stocktonav(A30,"20210630")</f>
        <v>29.365104290174752</v>
      </c>
      <c r="H30" s="165">
        <f>[1]!f_risk_maxdownside(A30,"20200930","20210930")</f>
        <v>-5.4317548746517996</v>
      </c>
      <c r="I30" s="160">
        <f>[1]!f_return_ytd(A30,"0","20210930")</f>
        <v>4.738917618866938</v>
      </c>
      <c r="J30" s="103">
        <v>5.4099847682038127E-2</v>
      </c>
      <c r="K30" s="103">
        <v>0.83898217780982798</v>
      </c>
    </row>
    <row r="31" spans="1:11" x14ac:dyDescent="0.35">
      <c r="A31" t="s">
        <v>1935</v>
      </c>
      <c r="B31" t="str">
        <f>[1]!f_info_relatedcode(A31)</f>
        <v>519646.OF,519653.OF</v>
      </c>
      <c r="C31" t="str">
        <f>[1]!f_info_name(A31)</f>
        <v>银河鑫利A</v>
      </c>
      <c r="D31" t="str">
        <f>[1]!f_info_fundmanager(A31)</f>
        <v>卢轶乔,刘铭</v>
      </c>
      <c r="E31" t="str">
        <f>[1]!f_info_corp_fundmanagementcompany(A31)</f>
        <v>银河基金</v>
      </c>
      <c r="F31" s="160">
        <f>[1]!f_netasset_total(A31,"",100000000)</f>
        <v>7.1308055364999996</v>
      </c>
      <c r="G31" s="160">
        <f>[1]!s_info_corp_stocktonav(A31,"20210630")</f>
        <v>29.365104290174752</v>
      </c>
      <c r="H31" s="165">
        <f>[1]!f_risk_maxdownside(A31,"20200930","20210930")</f>
        <v>-5.430711610486898</v>
      </c>
      <c r="I31" s="160">
        <f>[1]!f_return_ytd(A31,"0","20210930")</f>
        <v>5.035971223021587</v>
      </c>
      <c r="J31" s="103">
        <v>5.9755316685617815E-2</v>
      </c>
      <c r="K31" s="103">
        <v>0.83898217780982798</v>
      </c>
    </row>
    <row r="32" spans="1:11" x14ac:dyDescent="0.35">
      <c r="A32" t="s">
        <v>2576</v>
      </c>
      <c r="B32" t="str">
        <f>[1]!f_info_relatedcode(A32)</f>
        <v>005619.OF</v>
      </c>
      <c r="C32" t="str">
        <f>[1]!f_info_name(A32)</f>
        <v>融通红利机会A</v>
      </c>
      <c r="D32" t="str">
        <f>[1]!f_info_fundmanager(A32)</f>
        <v>何龙</v>
      </c>
      <c r="E32" t="str">
        <f>[1]!f_info_corp_fundmanagementcompany(A32)</f>
        <v>融通基金</v>
      </c>
      <c r="F32" s="160">
        <f>[1]!f_netasset_total(A32,"",100000000)</f>
        <v>5.5019296336999997</v>
      </c>
      <c r="G32" s="160">
        <f>[1]!s_info_corp_stocktonav(A32,"20210630")</f>
        <v>26.566765656977338</v>
      </c>
      <c r="H32" s="165">
        <f>[1]!f_risk_maxdownside(A32,"20200930","20210930")</f>
        <v>-5.3145005588862935</v>
      </c>
      <c r="I32" s="160">
        <f>[1]!f_return_ytd(A32,"0","20210930")</f>
        <v>4.6555600981193646</v>
      </c>
      <c r="J32" s="103">
        <v>5.0570515491561954E-2</v>
      </c>
      <c r="K32" s="103">
        <v>0.90243648479800087</v>
      </c>
    </row>
    <row r="33" spans="1:11" x14ac:dyDescent="0.35">
      <c r="A33" t="s">
        <v>1919</v>
      </c>
      <c r="B33">
        <f>[1]!f_info_relatedcode(A33)</f>
        <v>0</v>
      </c>
      <c r="C33" t="str">
        <f>[1]!f_info_name(A33)</f>
        <v>天弘新价值</v>
      </c>
      <c r="D33" t="str">
        <f>[1]!f_info_fundmanager(A33)</f>
        <v>陈国光,任明</v>
      </c>
      <c r="E33" t="str">
        <f>[1]!f_info_corp_fundmanagementcompany(A33)</f>
        <v>天弘基金</v>
      </c>
      <c r="F33" s="160">
        <f>[1]!f_netasset_total(A33,"",100000000)</f>
        <v>4.0434181367000006</v>
      </c>
      <c r="G33" s="160">
        <f>[1]!s_info_corp_stocktonav(A33,"20210630")</f>
        <v>6.1673330694777535</v>
      </c>
      <c r="H33" s="165">
        <f>[1]!f_risk_maxdownside(A33,"20200930","20210930")</f>
        <v>-5.3095684803001859</v>
      </c>
      <c r="I33" s="160">
        <f>[1]!f_return_ytd(A33,"0","20210930")</f>
        <v>1.3836397412081267</v>
      </c>
      <c r="J33" s="103">
        <v>6.0419676917850704E-2</v>
      </c>
      <c r="K33" s="103">
        <v>0.89607552469376606</v>
      </c>
    </row>
    <row r="34" spans="1:11" x14ac:dyDescent="0.35">
      <c r="A34" t="s">
        <v>1894</v>
      </c>
      <c r="B34" t="str">
        <f>[1]!f_info_relatedcode(A34)</f>
        <v>007387.OF</v>
      </c>
      <c r="C34" t="str">
        <f>[1]!f_info_name(A34)</f>
        <v>融通通慧A</v>
      </c>
      <c r="D34" t="str">
        <f>[1]!f_info_fundmanager(A34)</f>
        <v>余志勇,黄浩荣</v>
      </c>
      <c r="E34" t="str">
        <f>[1]!f_info_corp_fundmanagementcompany(A34)</f>
        <v>融通基金</v>
      </c>
      <c r="F34" s="160">
        <f>[1]!f_netasset_total(A34,"",100000000)</f>
        <v>7.8606294523000004</v>
      </c>
      <c r="G34" s="160">
        <f>[1]!s_info_corp_stocktonav(A34,"20210630")</f>
        <v>26.566765656977338</v>
      </c>
      <c r="H34" s="165">
        <f>[1]!f_risk_maxdownside(A34,"20200930","20210930")</f>
        <v>-5.2364864864864931</v>
      </c>
      <c r="I34" s="160">
        <f>[1]!f_return_ytd(A34,"0","20210930")</f>
        <v>6.3234909851058267</v>
      </c>
      <c r="J34" s="103">
        <v>5.6321084456206788E-2</v>
      </c>
      <c r="K34" s="103">
        <v>0.90243648479800087</v>
      </c>
    </row>
    <row r="35" spans="1:11" x14ac:dyDescent="0.35">
      <c r="A35" t="s">
        <v>1880</v>
      </c>
      <c r="B35">
        <f>[1]!f_info_relatedcode(A35)</f>
        <v>0</v>
      </c>
      <c r="C35" t="str">
        <f>[1]!f_info_name(A35)</f>
        <v>鹏华兴安定期开放</v>
      </c>
      <c r="D35" t="str">
        <f>[1]!f_info_fundmanager(A35)</f>
        <v>李韵怡</v>
      </c>
      <c r="E35" t="str">
        <f>[1]!f_info_corp_fundmanagementcompany(A35)</f>
        <v>鹏华基金</v>
      </c>
      <c r="F35" s="160">
        <f>[1]!f_netasset_total(A35,"",100000000)</f>
        <v>4.2955552991000001</v>
      </c>
      <c r="G35" s="160">
        <f>[1]!s_info_corp_stocktonav(A35,"20210630")</f>
        <v>22.063784262392534</v>
      </c>
      <c r="H35" s="165">
        <f>[1]!f_risk_maxdownside(A35,"20200930","20210930")</f>
        <v>-5.1959284146098099</v>
      </c>
      <c r="I35" s="160">
        <f>[1]!f_return_ytd(A35,"0","20210930")</f>
        <v>4.3114765425274655</v>
      </c>
      <c r="J35" s="103">
        <v>6.8544102154809841E-2</v>
      </c>
      <c r="K35" s="103">
        <v>0.84142705543483753</v>
      </c>
    </row>
    <row r="36" spans="1:11" x14ac:dyDescent="0.35">
      <c r="A36" t="s">
        <v>2602</v>
      </c>
      <c r="B36">
        <f>[1]!f_info_relatedcode(A36)</f>
        <v>0</v>
      </c>
      <c r="C36" t="str">
        <f>[1]!f_info_name(A36)</f>
        <v>招商丰泰</v>
      </c>
      <c r="D36" t="str">
        <f>[1]!f_info_fundmanager(A36)</f>
        <v>张潇潇</v>
      </c>
      <c r="E36" t="str">
        <f>[1]!f_info_corp_fundmanagementcompany(A36)</f>
        <v>招商基金</v>
      </c>
      <c r="F36" s="160">
        <f>[1]!f_netasset_total(A36,"",100000000)</f>
        <v>7.4866082291999998</v>
      </c>
      <c r="G36" s="160">
        <f>[1]!s_info_corp_stocktonav(A36,"20210630")</f>
        <v>24.365449115174183</v>
      </c>
      <c r="H36" s="165">
        <f>[1]!f_risk_maxdownside(A36,"20200930","20210930")</f>
        <v>-5.1673944687045248</v>
      </c>
      <c r="I36" s="160">
        <f>[1]!f_return_ytd(A36,"0","20210930")</f>
        <v>5.3263315828957207</v>
      </c>
      <c r="J36" s="103">
        <v>5.3575567865245671E-2</v>
      </c>
      <c r="K36" s="103">
        <v>0.88546448087431695</v>
      </c>
    </row>
    <row r="37" spans="1:11" x14ac:dyDescent="0.35">
      <c r="A37" t="s">
        <v>1878</v>
      </c>
      <c r="B37" t="str">
        <f>[1]!f_info_relatedcode(A37)</f>
        <v>008058.OF</v>
      </c>
      <c r="C37" t="str">
        <f>[1]!f_info_name(A37)</f>
        <v>鹏华鑫享稳健C</v>
      </c>
      <c r="D37" t="str">
        <f>[1]!f_info_fundmanager(A37)</f>
        <v>李韵怡</v>
      </c>
      <c r="E37" t="str">
        <f>[1]!f_info_corp_fundmanagementcompany(A37)</f>
        <v>鹏华基金</v>
      </c>
      <c r="F37" s="160">
        <f>[1]!f_netasset_total(A37,"",100000000)</f>
        <v>8.0030751132000013</v>
      </c>
      <c r="G37" s="160">
        <f>[1]!s_info_corp_stocktonav(A37,"20210630")</f>
        <v>22.063784262392534</v>
      </c>
      <c r="H37" s="165">
        <f>[1]!f_risk_maxdownside(A37,"20200930","20210930")</f>
        <v>-5.1655516978575804</v>
      </c>
      <c r="I37" s="160">
        <f>[1]!f_return_ytd(A37,"0","20210930")</f>
        <v>3.180180971624353</v>
      </c>
      <c r="J37" s="103">
        <v>4.8270966881789272E-2</v>
      </c>
      <c r="K37" s="103">
        <v>0.84142705543483753</v>
      </c>
    </row>
    <row r="38" spans="1:11" x14ac:dyDescent="0.35">
      <c r="A38" t="s">
        <v>2540</v>
      </c>
      <c r="B38">
        <f>[1]!f_info_relatedcode(A38)</f>
        <v>0</v>
      </c>
      <c r="C38" t="str">
        <f>[1]!f_info_name(A38)</f>
        <v>泰康安泰回报</v>
      </c>
      <c r="D38" t="str">
        <f>[1]!f_info_fundmanager(A38)</f>
        <v>陈怡,任翀</v>
      </c>
      <c r="E38" t="str">
        <f>[1]!f_info_corp_fundmanagementcompany(A38)</f>
        <v>泰康资产</v>
      </c>
      <c r="F38" s="160">
        <f>[1]!f_netasset_total(A38,"",100000000)</f>
        <v>7.3658595234000002</v>
      </c>
      <c r="G38" s="160">
        <f>[1]!s_info_corp_stocktonav(A38,"20210630")</f>
        <v>32.118216241752364</v>
      </c>
      <c r="H38" s="165">
        <f>[1]!f_risk_maxdownside(A38,"20200930","20210930")</f>
        <v>-5.1499482936918302</v>
      </c>
      <c r="I38" s="160">
        <f>[1]!f_return_ytd(A38,"0","20210930")</f>
        <v>4.3957659511908149</v>
      </c>
      <c r="J38" s="103">
        <v>3.7539922898324661E-2</v>
      </c>
      <c r="K38" s="103">
        <v>0.55094786729857825</v>
      </c>
    </row>
    <row r="39" spans="1:11" x14ac:dyDescent="0.35">
      <c r="A39" t="s">
        <v>2532</v>
      </c>
      <c r="B39">
        <f>[1]!f_info_relatedcode(A39)</f>
        <v>0</v>
      </c>
      <c r="C39" t="str">
        <f>[1]!f_info_name(A39)</f>
        <v>工银瑞信新生利</v>
      </c>
      <c r="D39" t="str">
        <f>[1]!f_info_fundmanager(A39)</f>
        <v>李敏,李昱</v>
      </c>
      <c r="E39" t="str">
        <f>[1]!f_info_corp_fundmanagementcompany(A39)</f>
        <v>工银瑞信基金</v>
      </c>
      <c r="F39" s="160">
        <f>[1]!f_netasset_total(A39,"",100000000)</f>
        <v>7.4588328245000008</v>
      </c>
      <c r="G39" s="160">
        <f>[1]!s_info_corp_stocktonav(A39,"20210630")</f>
        <v>24.102196334246173</v>
      </c>
      <c r="H39" s="165">
        <f>[1]!f_risk_maxdownside(A39,"20200930","20210930")</f>
        <v>-5.1395007342143941</v>
      </c>
      <c r="I39" s="160">
        <f>[1]!f_return_ytd(A39,"0","20210930")</f>
        <v>7.2030651340996235</v>
      </c>
      <c r="J39" s="103">
        <v>5.4147246592957124E-2</v>
      </c>
      <c r="K39" s="103">
        <v>0.81037596453784266</v>
      </c>
    </row>
    <row r="40" spans="1:11" x14ac:dyDescent="0.35">
      <c r="A40" t="s">
        <v>431</v>
      </c>
      <c r="B40" t="str">
        <f>[1]!f_info_relatedcode(A40)</f>
        <v>519221.OF</v>
      </c>
      <c r="C40" t="str">
        <f>[1]!f_info_name(A40)</f>
        <v>海富通欣益A</v>
      </c>
      <c r="D40" t="str">
        <f>[1]!f_info_fundmanager(A40)</f>
        <v>夏妍妍,朱斌全</v>
      </c>
      <c r="E40" t="str">
        <f>[1]!f_info_corp_fundmanagementcompany(A40)</f>
        <v>海富通基金</v>
      </c>
      <c r="F40" s="160">
        <f>[1]!f_netasset_total(A40,"",100000000)</f>
        <v>9.6104043933999996</v>
      </c>
      <c r="G40" s="160">
        <f>[1]!s_info_corp_stocktonav(A40,"20210630")</f>
        <v>27.693064854626748</v>
      </c>
      <c r="H40" s="160">
        <f>[1]!f_risk_maxdownside(A40,"20200930","20210930")</f>
        <v>-5.0221565731166873</v>
      </c>
      <c r="I40" s="160">
        <f>[1]!f_return_ytd(A40,"0","20210930")</f>
        <v>4.6475600309837315</v>
      </c>
      <c r="J40" s="103">
        <v>3.2665579867749671E-2</v>
      </c>
      <c r="K40" s="103">
        <v>0.77749752274569861</v>
      </c>
    </row>
    <row r="41" spans="1:11" x14ac:dyDescent="0.35">
      <c r="A41" t="s">
        <v>1943</v>
      </c>
      <c r="B41" t="str">
        <f>[1]!f_info_relatedcode(A41)</f>
        <v>519626.OF</v>
      </c>
      <c r="C41" t="str">
        <f>[1]!f_info_name(A41)</f>
        <v>银河君盛A</v>
      </c>
      <c r="D41" t="str">
        <f>[1]!f_info_fundmanager(A41)</f>
        <v>刘铭,卢轶乔</v>
      </c>
      <c r="E41" t="str">
        <f>[1]!f_info_corp_fundmanagementcompany(A41)</f>
        <v>银河基金</v>
      </c>
      <c r="F41" s="160">
        <f>[1]!f_netasset_total(A41,"",100000000)</f>
        <v>3.5566755994000001</v>
      </c>
      <c r="G41" s="160">
        <f>[1]!s_info_corp_stocktonav(A41,"20210630")</f>
        <v>29.365104290174752</v>
      </c>
      <c r="H41" s="160">
        <f>[1]!f_risk_maxdownside(A41,"20200930","20210930")</f>
        <v>-4.9791620969510815</v>
      </c>
      <c r="I41" s="160">
        <f>[1]!f_return_ytd(A41,"0","20210930")</f>
        <v>2.4463760751760981</v>
      </c>
      <c r="J41" s="103">
        <v>6.2489287415197922E-2</v>
      </c>
      <c r="K41" s="103">
        <v>0.83898217780982798</v>
      </c>
    </row>
    <row r="42" spans="1:11" x14ac:dyDescent="0.35">
      <c r="A42" t="s">
        <v>2525</v>
      </c>
      <c r="B42" t="str">
        <f>[1]!f_info_relatedcode(A42)</f>
        <v>001665.OF,007049.OF</v>
      </c>
      <c r="C42" t="str">
        <f>[1]!f_info_name(A42)</f>
        <v>平安鑫安A</v>
      </c>
      <c r="D42" t="str">
        <f>[1]!f_info_fundmanager(A42)</f>
        <v>刘杰</v>
      </c>
      <c r="E42" t="str">
        <f>[1]!f_info_corp_fundmanagementcompany(A42)</f>
        <v>平安基金</v>
      </c>
      <c r="F42" s="160">
        <f>[1]!f_netasset_total(A42,"",100000000)</f>
        <v>2.4801448281999998</v>
      </c>
      <c r="G42" s="160">
        <f>[1]!s_info_corp_stocktonav(A42,"20210630")</f>
        <v>8.3153482252089344</v>
      </c>
      <c r="H42" s="160">
        <f>[1]!f_risk_maxdownside(A42,"20200930","20210930")</f>
        <v>-4.961180124223608</v>
      </c>
      <c r="I42" s="160">
        <f>[1]!f_return_ytd(A42,"0","20210930")</f>
        <v>1.1616650532429791</v>
      </c>
      <c r="J42" s="103">
        <v>4.2554102548003986E-2</v>
      </c>
      <c r="K42" s="103">
        <v>0.83273663011859478</v>
      </c>
    </row>
    <row r="43" spans="1:11" x14ac:dyDescent="0.35">
      <c r="A43" t="s">
        <v>1874</v>
      </c>
      <c r="B43">
        <f>[1]!f_info_relatedcode(A43)</f>
        <v>0</v>
      </c>
      <c r="C43" t="str">
        <f>[1]!f_info_name(A43)</f>
        <v>鹏华聚合多资产</v>
      </c>
      <c r="D43" t="str">
        <f>[1]!f_info_fundmanager(A43)</f>
        <v>赵强</v>
      </c>
      <c r="E43" t="str">
        <f>[1]!f_info_corp_fundmanagementcompany(A43)</f>
        <v>鹏华基金</v>
      </c>
      <c r="F43" s="160">
        <f>[1]!f_netasset_total(A43,"",100000000)</f>
        <v>8.8604158520000009</v>
      </c>
      <c r="G43" s="160">
        <f>[1]!s_info_corp_stocktonav(A43,"20210630")</f>
        <v>22.063784262392534</v>
      </c>
      <c r="H43" s="160">
        <f>[1]!f_risk_maxdownside(A43,"20200930","20210930")</f>
        <v>-4.9459459459459607</v>
      </c>
      <c r="I43" s="160">
        <f>[1]!f_return_ytd(A43,"0","20210930")</f>
        <v>4.8688786540088209</v>
      </c>
      <c r="J43" s="103">
        <v>3.0926815939966754E-2</v>
      </c>
      <c r="K43" s="103">
        <v>0.84142705543483753</v>
      </c>
    </row>
    <row r="44" spans="1:11" x14ac:dyDescent="0.35">
      <c r="A44" t="s">
        <v>1812</v>
      </c>
      <c r="B44">
        <f>[1]!f_info_relatedcode(A44)</f>
        <v>0</v>
      </c>
      <c r="C44" t="str">
        <f>[1]!f_info_name(A44)</f>
        <v>海富通富祥</v>
      </c>
      <c r="D44" t="str">
        <f>[1]!f_info_fundmanager(A44)</f>
        <v>朱斌全,夏妍妍</v>
      </c>
      <c r="E44" t="str">
        <f>[1]!f_info_corp_fundmanagementcompany(A44)</f>
        <v>海富通基金</v>
      </c>
      <c r="F44" s="160">
        <f>[1]!f_netasset_total(A44,"",100000000)</f>
        <v>8.4650443527999997</v>
      </c>
      <c r="G44" s="160">
        <f>[1]!s_info_corp_stocktonav(A44,"20210630")</f>
        <v>27.693064854626748</v>
      </c>
      <c r="H44" s="160">
        <f>[1]!f_risk_maxdownside(A44,"20200930","20210930")</f>
        <v>-4.9228508449669324</v>
      </c>
      <c r="I44" s="160">
        <f>[1]!f_return_ytd(A44,"0","20210930")</f>
        <v>5.590062111801247</v>
      </c>
      <c r="J44" s="103">
        <v>4.4609385223508449E-2</v>
      </c>
      <c r="K44" s="103">
        <v>0.77749752274569861</v>
      </c>
    </row>
    <row r="45" spans="1:11" x14ac:dyDescent="0.35">
      <c r="A45" t="s">
        <v>2583</v>
      </c>
      <c r="B45" t="str">
        <f>[1]!f_info_relatedcode(A45)</f>
        <v>009155.OF</v>
      </c>
      <c r="C45" t="str">
        <f>[1]!f_info_name(A45)</f>
        <v>海富通富盈A</v>
      </c>
      <c r="D45" t="str">
        <f>[1]!f_info_fundmanager(A45)</f>
        <v>杜晓海,夏妍妍</v>
      </c>
      <c r="E45" t="str">
        <f>[1]!f_info_corp_fundmanagementcompany(A45)</f>
        <v>海富通基金</v>
      </c>
      <c r="F45" s="160">
        <f>[1]!f_netasset_total(A45,"",100000000)</f>
        <v>5.1710234986000003</v>
      </c>
      <c r="G45" s="160">
        <f>[1]!s_info_corp_stocktonav(A45,"20210630")</f>
        <v>27.693064854626748</v>
      </c>
      <c r="H45" s="160">
        <f>[1]!f_risk_maxdownside(A45,"20200930","20210930")</f>
        <v>-4.8917474408913888</v>
      </c>
      <c r="I45" s="160">
        <f>[1]!f_return_ytd(A45,"0","20210930")</f>
        <v>4.0462427745664913</v>
      </c>
      <c r="J45" s="103">
        <v>5.1875637518873204E-2</v>
      </c>
      <c r="K45" s="103">
        <v>0.77749752274569861</v>
      </c>
    </row>
    <row r="46" spans="1:11" x14ac:dyDescent="0.35">
      <c r="A46" t="s">
        <v>2519</v>
      </c>
      <c r="B46" t="str">
        <f>[1]!f_info_relatedcode(A46)</f>
        <v>001454.OF</v>
      </c>
      <c r="C46" t="str">
        <f>[1]!f_info_name(A46)</f>
        <v>鹏华弘鑫A</v>
      </c>
      <c r="D46" t="str">
        <f>[1]!f_info_fundmanager(A46)</f>
        <v>李韵怡</v>
      </c>
      <c r="E46" t="str">
        <f>[1]!f_info_corp_fundmanagementcompany(A46)</f>
        <v>鹏华基金</v>
      </c>
      <c r="F46" s="160">
        <f>[1]!f_netasset_total(A46,"",100000000)</f>
        <v>7.4815717674000002</v>
      </c>
      <c r="G46" s="160">
        <f>[1]!s_info_corp_stocktonav(A46,"20210630")</f>
        <v>22.063784262392534</v>
      </c>
      <c r="H46" s="160">
        <f>[1]!f_risk_maxdownside(A46,"20200930","20210930")</f>
        <v>-4.8764990866492051</v>
      </c>
      <c r="I46" s="160">
        <f>[1]!f_return_ytd(A46,"0","20210930")</f>
        <v>4.3679682329583045</v>
      </c>
      <c r="J46" s="103">
        <v>4.4429510913321903E-2</v>
      </c>
      <c r="K46" s="103">
        <v>0.84142705543483753</v>
      </c>
    </row>
    <row r="47" spans="1:11" x14ac:dyDescent="0.35">
      <c r="A47" t="s">
        <v>1759</v>
      </c>
      <c r="B47" t="str">
        <f>[1]!f_info_relatedcode(A47)</f>
        <v>003116.OF</v>
      </c>
      <c r="C47" t="str">
        <f>[1]!f_info_name(A47)</f>
        <v>光大诚鑫A</v>
      </c>
      <c r="D47" t="str">
        <f>[1]!f_info_fundmanager(A47)</f>
        <v>翟云飞,李怀定</v>
      </c>
      <c r="E47" t="str">
        <f>[1]!f_info_corp_fundmanagementcompany(A47)</f>
        <v>光大保德信基金</v>
      </c>
      <c r="F47" s="160">
        <f>[1]!f_netasset_total(A47,"",100000000)</f>
        <v>9.5040815589999994</v>
      </c>
      <c r="G47" s="160">
        <f>[1]!s_info_corp_stocktonav(A47,"20210630")</f>
        <v>17.974020210884557</v>
      </c>
      <c r="H47" s="160">
        <f>[1]!f_risk_maxdownside(A47,"20200930","20210930")</f>
        <v>-4.8505781648896216</v>
      </c>
      <c r="I47" s="160">
        <f>[1]!f_return_ytd(A47,"0","20210930")</f>
        <v>8.0504515727187744</v>
      </c>
      <c r="J47" s="103">
        <v>4.6692608613105958E-2</v>
      </c>
      <c r="K47" s="103">
        <v>0.8879839619095351</v>
      </c>
    </row>
    <row r="48" spans="1:11" x14ac:dyDescent="0.35">
      <c r="A48" t="s">
        <v>2601</v>
      </c>
      <c r="B48" t="str">
        <f>[1]!f_info_relatedcode(A48)</f>
        <v>013360.OF</v>
      </c>
      <c r="C48" t="str">
        <f>[1]!f_info_name(A48)</f>
        <v>华夏磐泰</v>
      </c>
      <c r="D48" t="str">
        <f>[1]!f_info_fundmanager(A48)</f>
        <v>张城源</v>
      </c>
      <c r="E48" t="str">
        <f>[1]!f_info_corp_fundmanagementcompany(A48)</f>
        <v>华夏基金</v>
      </c>
      <c r="F48" s="160">
        <f>[1]!f_netasset_total(A48,"",100000000)</f>
        <v>8.7396741891999987</v>
      </c>
      <c r="G48" s="160">
        <f>[1]!s_info_corp_stocktonav(A48,"20210630")</f>
        <v>39.57348093364353</v>
      </c>
      <c r="H48" s="160">
        <f>[1]!f_risk_maxdownside(A48,"20200930","20210930")</f>
        <v>-4.8492685686575649</v>
      </c>
      <c r="I48" s="160">
        <f>[1]!f_return_ytd(A48,"0","20210930")</f>
        <v>9.045859230640005</v>
      </c>
      <c r="J48" s="103">
        <v>3.3308189103269187E-2</v>
      </c>
      <c r="K48" s="103">
        <v>0.81721739687830519</v>
      </c>
    </row>
    <row r="49" spans="1:11" x14ac:dyDescent="0.35">
      <c r="A49" t="s">
        <v>1762</v>
      </c>
      <c r="B49" t="str">
        <f>[1]!f_info_relatedcode(A49)</f>
        <v>003106.OF</v>
      </c>
      <c r="C49" t="str">
        <f>[1]!f_info_name(A49)</f>
        <v>光大永鑫A</v>
      </c>
      <c r="D49" t="str">
        <f>[1]!f_info_fundmanager(A49)</f>
        <v>詹佳,唐钰蔚</v>
      </c>
      <c r="E49" t="str">
        <f>[1]!f_info_corp_fundmanagementcompany(A49)</f>
        <v>光大保德信基金</v>
      </c>
      <c r="F49" s="160">
        <f>[1]!f_netasset_total(A49,"",100000000)</f>
        <v>8.5080981702000003</v>
      </c>
      <c r="G49" s="160">
        <f>[1]!s_info_corp_stocktonav(A49,"20210630")</f>
        <v>17.974020210884557</v>
      </c>
      <c r="H49" s="160">
        <f>[1]!f_risk_maxdownside(A49,"20200930","20210930")</f>
        <v>-4.8444549988126466</v>
      </c>
      <c r="I49" s="160">
        <f>[1]!f_return_ytd(A49,"0","20210930")</f>
        <v>5.0796812749003966</v>
      </c>
      <c r="J49" s="103">
        <v>4.4261115458364808E-2</v>
      </c>
      <c r="K49" s="103">
        <v>0.8879839619095351</v>
      </c>
    </row>
    <row r="50" spans="1:11" x14ac:dyDescent="0.35">
      <c r="A50" t="s">
        <v>2558</v>
      </c>
      <c r="B50" t="str">
        <f>[1]!f_info_relatedcode(A50)</f>
        <v>003512.OF</v>
      </c>
      <c r="C50" t="str">
        <f>[1]!f_info_name(A50)</f>
        <v>申万菱信安鑫优选A</v>
      </c>
      <c r="D50" t="str">
        <f>[1]!f_info_fundmanager(A50)</f>
        <v>叶瑜珍,范磊,廖明兵</v>
      </c>
      <c r="E50" t="str">
        <f>[1]!f_info_corp_fundmanagementcompany(A50)</f>
        <v>申万菱信基金</v>
      </c>
      <c r="F50" s="160">
        <f>[1]!f_netasset_total(A50,"",100000000)</f>
        <v>8.1376964046999998</v>
      </c>
      <c r="G50" s="160">
        <f>[1]!s_info_corp_stocktonav(A50,"20210630")</f>
        <v>34.679567863619205</v>
      </c>
      <c r="H50" s="160">
        <f>[1]!f_risk_maxdownside(A50,"20200930","20210930")</f>
        <v>-4.7155688622754539</v>
      </c>
      <c r="I50" s="160">
        <f>[1]!f_return_ytd(A50,"0","20210930")</f>
        <v>6.3795853269537419</v>
      </c>
      <c r="J50" s="103">
        <v>4.668596650306249E-2</v>
      </c>
      <c r="K50" s="103">
        <v>0.90484954449250021</v>
      </c>
    </row>
    <row r="51" spans="1:11" x14ac:dyDescent="0.35">
      <c r="A51" t="s">
        <v>1764</v>
      </c>
      <c r="B51" t="str">
        <f>[1]!f_info_relatedcode(A51)</f>
        <v>001823.OF</v>
      </c>
      <c r="C51" t="str">
        <f>[1]!f_info_name(A51)</f>
        <v>光大鼎鑫A</v>
      </c>
      <c r="D51" t="str">
        <f>[1]!f_info_fundmanager(A51)</f>
        <v>詹佳</v>
      </c>
      <c r="E51" t="str">
        <f>[1]!f_info_corp_fundmanagementcompany(A51)</f>
        <v>光大保德信基金</v>
      </c>
      <c r="F51" s="160">
        <f>[1]!f_netasset_total(A51,"",100000000)</f>
        <v>10.2609596659</v>
      </c>
      <c r="G51" s="160">
        <f>[1]!s_info_corp_stocktonav(A51,"20210630")</f>
        <v>17.974020210884557</v>
      </c>
      <c r="H51" s="160">
        <f>[1]!f_risk_maxdownside(A51,"20200930","20210930")</f>
        <v>-4.7128129602356408</v>
      </c>
      <c r="I51" s="160">
        <f>[1]!f_return_ytd(A51,"0","20210930")</f>
        <v>4.8536209553158693</v>
      </c>
      <c r="J51" s="103">
        <v>3.9639919431441066E-2</v>
      </c>
      <c r="K51" s="103">
        <v>0.8879839619095351</v>
      </c>
    </row>
    <row r="52" spans="1:11" x14ac:dyDescent="0.35">
      <c r="A52" t="s">
        <v>2562</v>
      </c>
      <c r="B52">
        <f>[1]!f_info_relatedcode(A52)</f>
        <v>0</v>
      </c>
      <c r="C52" t="str">
        <f>[1]!f_info_name(A52)</f>
        <v>光大事件驱动</v>
      </c>
      <c r="D52" t="str">
        <f>[1]!f_info_fundmanager(A52)</f>
        <v>陈栋,翟云飞</v>
      </c>
      <c r="E52" t="str">
        <f>[1]!f_info_corp_fundmanagementcompany(A52)</f>
        <v>光大保德信基金</v>
      </c>
      <c r="F52" s="160">
        <f>[1]!f_netasset_total(A52,"",100000000)</f>
        <v>6.0574211935999998</v>
      </c>
      <c r="G52" s="160">
        <f>[1]!s_info_corp_stocktonav(A52,"20210630")</f>
        <v>17.974020210884557</v>
      </c>
      <c r="H52" s="160">
        <f>[1]!f_risk_maxdownside(A52,"20200930","20210930")</f>
        <v>-4.7013274336283262</v>
      </c>
      <c r="I52" s="160">
        <f>[1]!f_return_ytd(A52,"0","20210930")</f>
        <v>0.39805036555645035</v>
      </c>
      <c r="J52" s="103">
        <v>7.249361135827545E-2</v>
      </c>
      <c r="K52" s="103">
        <v>0.8879839619095351</v>
      </c>
    </row>
    <row r="53" spans="1:11" x14ac:dyDescent="0.35">
      <c r="A53" t="s">
        <v>2578</v>
      </c>
      <c r="B53" t="str">
        <f>[1]!f_info_relatedcode(A53)</f>
        <v>005943.OF</v>
      </c>
      <c r="C53" t="str">
        <f>[1]!f_info_name(A53)</f>
        <v>工银瑞信聚福C</v>
      </c>
      <c r="D53" t="str">
        <f>[1]!f_info_fundmanager(A53)</f>
        <v>李昱,李敏</v>
      </c>
      <c r="E53" t="str">
        <f>[1]!f_info_corp_fundmanagementcompany(A53)</f>
        <v>工银瑞信基金</v>
      </c>
      <c r="F53" s="160">
        <f>[1]!f_netasset_total(A53,"",100000000)</f>
        <v>7.9003161460999998</v>
      </c>
      <c r="G53" s="160">
        <f>[1]!s_info_corp_stocktonav(A53,"20210630")</f>
        <v>24.102196334246173</v>
      </c>
      <c r="H53" s="160">
        <f>[1]!f_risk_maxdownside(A53,"20200930","20210930")</f>
        <v>-4.6872525732383155</v>
      </c>
      <c r="I53" s="160">
        <f>[1]!f_return_ytd(A53,"0","20210930")</f>
        <v>7.4765579619948426</v>
      </c>
      <c r="J53" s="103">
        <v>5.5390754211023491E-2</v>
      </c>
      <c r="K53" s="103">
        <v>0.81037596453784266</v>
      </c>
    </row>
    <row r="54" spans="1:11" x14ac:dyDescent="0.35">
      <c r="A54" t="s">
        <v>2587</v>
      </c>
      <c r="B54" t="str">
        <f>[1]!f_info_relatedcode(A54)</f>
        <v>009546.OF</v>
      </c>
      <c r="C54" t="str">
        <f>[1]!f_info_name(A54)</f>
        <v>博时鑫荣稳健A</v>
      </c>
      <c r="D54" t="str">
        <f>[1]!f_info_fundmanager(A54)</f>
        <v>王曦,于冰</v>
      </c>
      <c r="E54" t="str">
        <f>[1]!f_info_corp_fundmanagementcompany(A54)</f>
        <v>博时基金</v>
      </c>
      <c r="F54" s="160">
        <f>[1]!f_netasset_total(A54,"",100000000)</f>
        <v>9.1704388969000004</v>
      </c>
      <c r="G54" s="160">
        <f>[1]!s_info_corp_stocktonav(A54,"20210630")</f>
        <v>13.951083407403075</v>
      </c>
      <c r="H54" s="160">
        <f>[1]!f_risk_maxdownside(A54,"20200930","20210930")</f>
        <v>-4.6787219101123512</v>
      </c>
      <c r="I54" s="160">
        <f>[1]!f_return_ytd(A54,"0","20210930")</f>
        <v>4.5325779036827072</v>
      </c>
      <c r="J54" s="103">
        <v>3.596983245935604E-2</v>
      </c>
      <c r="K54" s="103">
        <v>0.80628444763958784</v>
      </c>
    </row>
    <row r="55" spans="1:11" x14ac:dyDescent="0.35">
      <c r="A55" t="s">
        <v>1781</v>
      </c>
      <c r="B55" t="str">
        <f>[1]!f_info_relatedcode(A55)</f>
        <v>004082.OF</v>
      </c>
      <c r="C55" t="str">
        <f>[1]!f_info_name(A55)</f>
        <v>国联安鑫乾A</v>
      </c>
      <c r="D55" t="str">
        <f>[1]!f_info_fundmanager(A55)</f>
        <v>陈建华,王欢</v>
      </c>
      <c r="E55" t="str">
        <f>[1]!f_info_corp_fundmanagementcompany(A55)</f>
        <v>国联安基金</v>
      </c>
      <c r="F55" s="160">
        <f>[1]!f_netasset_total(A55,"",100000000)</f>
        <v>0.14885798990000002</v>
      </c>
      <c r="G55" s="160">
        <f>[1]!s_info_corp_stocktonav(A55,"20210630")</f>
        <v>30.815104509854109</v>
      </c>
      <c r="H55" s="160">
        <f>[1]!f_risk_maxdownside(A55,"20200930","20210930")</f>
        <v>-4.6231155778894513</v>
      </c>
      <c r="I55" s="160">
        <f>[1]!f_return_ytd(A55,"0","20210930")</f>
        <v>6.5347053811365212</v>
      </c>
      <c r="J55" s="103">
        <v>4.8304715009747902E-2</v>
      </c>
      <c r="K55" s="103">
        <v>0.8674486194727008</v>
      </c>
    </row>
    <row r="56" spans="1:11" x14ac:dyDescent="0.35">
      <c r="A56" t="s">
        <v>2527</v>
      </c>
      <c r="B56" t="str">
        <f>[1]!f_info_relatedcode(A56)</f>
        <v>002178.OF</v>
      </c>
      <c r="C56" t="str">
        <f>[1]!f_info_name(A56)</f>
        <v>嘉实新起点A</v>
      </c>
      <c r="D56" t="str">
        <f>[1]!f_info_fundmanager(A56)</f>
        <v>刘宁</v>
      </c>
      <c r="E56" t="str">
        <f>[1]!f_info_corp_fundmanagementcompany(A56)</f>
        <v>嘉实基金</v>
      </c>
      <c r="F56" s="160">
        <f>[1]!f_netasset_total(A56,"",100000000)</f>
        <v>7.0808140729</v>
      </c>
      <c r="G56" s="160">
        <f>[1]!s_info_corp_stocktonav(A56,"20210630")</f>
        <v>29.464982422638315</v>
      </c>
      <c r="H56" s="160">
        <f>[1]!f_risk_maxdownside(A56,"20200930","20210930")</f>
        <v>-4.5993031358885057</v>
      </c>
      <c r="I56" s="160">
        <f>[1]!f_return_ytd(A56,"0","20210930")</f>
        <v>5.7692307692307576</v>
      </c>
      <c r="J56" s="103">
        <v>4.7895694360248237E-2</v>
      </c>
      <c r="K56" s="103">
        <v>0.80250121348827919</v>
      </c>
    </row>
    <row r="57" spans="1:11" x14ac:dyDescent="0.35">
      <c r="A57" t="s">
        <v>1868</v>
      </c>
      <c r="B57">
        <f>[1]!f_info_relatedcode(A57)</f>
        <v>0</v>
      </c>
      <c r="C57" t="str">
        <f>[1]!f_info_name(A57)</f>
        <v>南方安养</v>
      </c>
      <c r="D57" t="str">
        <f>[1]!f_info_fundmanager(A57)</f>
        <v>黄春逢</v>
      </c>
      <c r="E57" t="str">
        <f>[1]!f_info_corp_fundmanagementcompany(A57)</f>
        <v>南方基金</v>
      </c>
      <c r="F57" s="160">
        <f>[1]!f_netasset_total(A57,"",100000000)</f>
        <v>6.8153886353999997</v>
      </c>
      <c r="G57" s="160">
        <f>[1]!s_info_corp_stocktonav(A57,"20210630")</f>
        <v>24.458181896219401</v>
      </c>
      <c r="H57" s="160">
        <f>[1]!f_risk_maxdownside(A57,"20200930","20210930")</f>
        <v>-4.5747699716226782</v>
      </c>
      <c r="I57" s="160">
        <f>[1]!f_return_ytd(A57,"0","20210930")</f>
        <v>2.7741450659134772</v>
      </c>
      <c r="J57" s="103">
        <v>3.9473253455992952E-2</v>
      </c>
      <c r="K57" s="103">
        <v>0.65695013965650439</v>
      </c>
    </row>
    <row r="58" spans="1:11" x14ac:dyDescent="0.35">
      <c r="A58" t="s">
        <v>2604</v>
      </c>
      <c r="B58">
        <f>[1]!f_info_relatedcode(A58)</f>
        <v>0</v>
      </c>
      <c r="C58" t="str">
        <f>[1]!f_info_name(A58)</f>
        <v>国联安安心成长</v>
      </c>
      <c r="D58" t="str">
        <f>[1]!f_info_fundmanager(A58)</f>
        <v>杨子江,薛琳</v>
      </c>
      <c r="E58" t="str">
        <f>[1]!f_info_corp_fundmanagementcompany(A58)</f>
        <v>国联安基金</v>
      </c>
      <c r="F58" s="160">
        <f>[1]!f_netasset_total(A58,"",100000000)</f>
        <v>15.2570137054</v>
      </c>
      <c r="G58" s="160">
        <f>[1]!s_info_corp_stocktonav(A58,"20210630")</f>
        <v>30.815104509854109</v>
      </c>
      <c r="H58" s="160">
        <f>[1]!f_risk_maxdownside(A58,"20200930","20210930")</f>
        <v>-4.5673076923076765</v>
      </c>
      <c r="I58" s="160">
        <f>[1]!f_return_ytd(A58,"0","20210930")</f>
        <v>0.62344139650872599</v>
      </c>
      <c r="J58" s="103">
        <v>0.34922205637255999</v>
      </c>
      <c r="K58" s="103">
        <v>0.8674486194727008</v>
      </c>
    </row>
    <row r="59" spans="1:11" x14ac:dyDescent="0.35">
      <c r="A59" t="s">
        <v>2538</v>
      </c>
      <c r="B59">
        <f>[1]!f_info_relatedcode(A59)</f>
        <v>0</v>
      </c>
      <c r="C59" t="str">
        <f>[1]!f_info_name(A59)</f>
        <v>嘉实新趋势</v>
      </c>
      <c r="D59" t="str">
        <f>[1]!f_info_fundmanager(A59)</f>
        <v>刘宁</v>
      </c>
      <c r="E59" t="str">
        <f>[1]!f_info_corp_fundmanagementcompany(A59)</f>
        <v>嘉实基金</v>
      </c>
      <c r="F59" s="160">
        <f>[1]!f_netasset_total(A59,"",100000000)</f>
        <v>6.5753023187000004</v>
      </c>
      <c r="G59" s="160">
        <f>[1]!s_info_corp_stocktonav(A59,"20210630")</f>
        <v>29.464982422638315</v>
      </c>
      <c r="H59" s="160">
        <f>[1]!f_risk_maxdownside(A59,"20200930","20210930")</f>
        <v>-4.5425867507886482</v>
      </c>
      <c r="I59" s="160">
        <f>[1]!f_return_ytd(A59,"0","20210930")</f>
        <v>4.7011417058428364</v>
      </c>
      <c r="J59" s="103">
        <v>4.7957112680443011E-2</v>
      </c>
      <c r="K59" s="103">
        <v>0.80250121348827919</v>
      </c>
    </row>
    <row r="60" spans="1:11" x14ac:dyDescent="0.35">
      <c r="A60" t="s">
        <v>2528</v>
      </c>
      <c r="B60" t="str">
        <f>[1]!f_info_relatedcode(A60)</f>
        <v>001762.OF,013532.OF</v>
      </c>
      <c r="C60" t="str">
        <f>[1]!f_info_name(A60)</f>
        <v>广发安宏回报A</v>
      </c>
      <c r="D60" t="str">
        <f>[1]!f_info_fundmanager(A60)</f>
        <v>王予柯</v>
      </c>
      <c r="E60" t="str">
        <f>[1]!f_info_corp_fundmanagementcompany(A60)</f>
        <v>广发基金</v>
      </c>
      <c r="F60" s="160">
        <f>[1]!f_netasset_total(A60,"",100000000)</f>
        <v>6.3170229224999996</v>
      </c>
      <c r="G60" s="160">
        <f>[1]!s_info_corp_stocktonav(A60,"20210630")</f>
        <v>32.835349917512502</v>
      </c>
      <c r="H60" s="160">
        <f>[1]!f_risk_maxdownside(A60,"20200930","20210930")</f>
        <v>-4.5336787564766876</v>
      </c>
      <c r="I60" s="160">
        <f>[1]!f_return_ytd(A60,"0","20210930")</f>
        <v>2.0245398773006023</v>
      </c>
      <c r="J60" s="103">
        <v>2.3311156759733775E-2</v>
      </c>
      <c r="K60" s="103">
        <v>0.73350544393310135</v>
      </c>
    </row>
    <row r="61" spans="1:11" x14ac:dyDescent="0.35">
      <c r="A61" t="s">
        <v>2594</v>
      </c>
      <c r="B61" t="str">
        <f>[1]!f_info_relatedcode(A61)</f>
        <v>010833.OF</v>
      </c>
      <c r="C61" t="str">
        <f>[1]!f_info_name(A61)</f>
        <v>国泰合益A</v>
      </c>
      <c r="D61" t="str">
        <f>[1]!f_info_fundmanager(A61)</f>
        <v>戴计辉</v>
      </c>
      <c r="E61" t="str">
        <f>[1]!f_info_corp_fundmanagementcompany(A61)</f>
        <v>国泰基金</v>
      </c>
      <c r="F61" s="160">
        <f>[1]!f_netasset_total(A61,"",100000000)</f>
        <v>8.4798365787000005</v>
      </c>
      <c r="G61" s="160">
        <f>[1]!s_info_corp_stocktonav(A61,"20210630")</f>
        <v>33.19549860461381</v>
      </c>
      <c r="H61" s="160">
        <f>[1]!f_risk_maxdownside(A61,"20200930","20210930")</f>
        <v>-4.5123869445536808</v>
      </c>
      <c r="I61" s="160">
        <f>[1]!f_return_ytd(A61,"0","20210930")</f>
        <v>1.4100000000000001</v>
      </c>
      <c r="J61" s="103">
        <v>3.4552342502808246E-2</v>
      </c>
      <c r="K61" s="103">
        <v>0.89026604068857595</v>
      </c>
    </row>
    <row r="62" spans="1:11" x14ac:dyDescent="0.35">
      <c r="A62" t="s">
        <v>2546</v>
      </c>
      <c r="B62" t="str">
        <f>[1]!f_info_relatedcode(A62)</f>
        <v>007072.OF</v>
      </c>
      <c r="C62" t="str">
        <f>[1]!f_info_name(A62)</f>
        <v>民生加银鑫福A</v>
      </c>
      <c r="D62" t="str">
        <f>[1]!f_info_fundmanager(A62)</f>
        <v>姚航</v>
      </c>
      <c r="E62" t="str">
        <f>[1]!f_info_corp_fundmanagementcompany(A62)</f>
        <v>民生加银基金</v>
      </c>
      <c r="F62" s="160">
        <f>[1]!f_netasset_total(A62,"",100000000)</f>
        <v>4.7304299825999996</v>
      </c>
      <c r="G62" s="160">
        <f>[1]!s_info_corp_stocktonav(A62,"20210630")</f>
        <v>19.113802148422735</v>
      </c>
      <c r="H62" s="160">
        <f>[1]!f_risk_maxdownside(A62,"20200930","20210930")</f>
        <v>-4.4843049327354301</v>
      </c>
      <c r="I62" s="160">
        <f>[1]!f_return_ytd(A62,"0","20210930")</f>
        <v>3.3794162826420919</v>
      </c>
      <c r="J62" s="103">
        <v>5.3292020969169386E-2</v>
      </c>
      <c r="K62" s="103">
        <v>0.88156913902348122</v>
      </c>
    </row>
    <row r="63" spans="1:11" x14ac:dyDescent="0.35">
      <c r="A63" t="s">
        <v>1956</v>
      </c>
      <c r="B63" t="str">
        <f>[1]!f_info_relatedcode(A63)</f>
        <v>004735.OF</v>
      </c>
      <c r="C63" t="str">
        <f>[1]!f_info_name(A63)</f>
        <v>中欧瑾灵A</v>
      </c>
      <c r="D63" t="str">
        <f>[1]!f_info_fundmanager(A63)</f>
        <v>张跃鹏</v>
      </c>
      <c r="E63" t="str">
        <f>[1]!f_info_corp_fundmanagementcompany(A63)</f>
        <v>中欧基金</v>
      </c>
      <c r="F63" s="160">
        <f>[1]!f_netasset_total(A63,"",100000000)</f>
        <v>9.2986520430999988</v>
      </c>
      <c r="G63" s="160">
        <f>[1]!s_info_corp_stocktonav(A63,"20210630")</f>
        <v>51.481913419370315</v>
      </c>
      <c r="H63" s="160">
        <f>[1]!f_risk_maxdownside(A63,"20200930","20210930")</f>
        <v>-4.4340151302885902</v>
      </c>
      <c r="I63" s="160">
        <f>[1]!f_return_ytd(A63,"0","20210930")</f>
        <v>4.0733944954128356</v>
      </c>
      <c r="J63" s="103">
        <v>5.325214823006981E-2</v>
      </c>
      <c r="K63" s="103">
        <v>0.82551348194295726</v>
      </c>
    </row>
    <row r="64" spans="1:11" x14ac:dyDescent="0.35">
      <c r="A64" t="s">
        <v>2516</v>
      </c>
      <c r="B64" t="str">
        <f>[1]!f_info_relatedcode(A64)</f>
        <v>001425.OF</v>
      </c>
      <c r="C64" t="str">
        <f>[1]!f_info_name(A64)</f>
        <v>博时新起点A</v>
      </c>
      <c r="D64" t="str">
        <f>[1]!f_info_fundmanager(A64)</f>
        <v>王曦,于冰</v>
      </c>
      <c r="E64" t="str">
        <f>[1]!f_info_corp_fundmanagementcompany(A64)</f>
        <v>博时基金</v>
      </c>
      <c r="F64" s="160">
        <f>[1]!f_netasset_total(A64,"",100000000)</f>
        <v>9.4115963752000003</v>
      </c>
      <c r="G64" s="160">
        <f>[1]!s_info_corp_stocktonav(A64,"20210630")</f>
        <v>13.951083407403075</v>
      </c>
      <c r="H64" s="160">
        <f>[1]!f_risk_maxdownside(A64,"20200930","20210930")</f>
        <v>-4.4180418041804197</v>
      </c>
      <c r="I64" s="160">
        <f>[1]!f_return_ytd(A64,"0","20210930")</f>
        <v>7.4588769143505358</v>
      </c>
      <c r="J64" s="103">
        <v>3.3622144990826587E-2</v>
      </c>
      <c r="K64" s="103">
        <v>0.80628444763958784</v>
      </c>
    </row>
    <row r="65" spans="1:11" x14ac:dyDescent="0.35">
      <c r="A65" t="s">
        <v>1777</v>
      </c>
      <c r="B65" t="str">
        <f>[1]!f_info_relatedcode(A65)</f>
        <v>008421.OF</v>
      </c>
      <c r="C65" t="str">
        <f>[1]!f_info_name(A65)</f>
        <v>广发招泰A</v>
      </c>
      <c r="D65" t="str">
        <f>[1]!f_info_fundmanager(A65)</f>
        <v>王予柯</v>
      </c>
      <c r="E65" t="str">
        <f>[1]!f_info_corp_fundmanagementcompany(A65)</f>
        <v>广发基金</v>
      </c>
      <c r="F65" s="160">
        <f>[1]!f_netasset_total(A65,"",100000000)</f>
        <v>5.4404155722</v>
      </c>
      <c r="G65" s="160">
        <f>[1]!s_info_corp_stocktonav(A65,"20210630")</f>
        <v>32.835349917512502</v>
      </c>
      <c r="H65" s="160">
        <f>[1]!f_risk_maxdownside(A65,"20200930","20210930")</f>
        <v>-4.3523676880222881</v>
      </c>
      <c r="I65" s="160">
        <f>[1]!f_return_ytd(A65,"0","20210930")</f>
        <v>2.2764824674132695</v>
      </c>
      <c r="J65" s="103">
        <v>3.3109854875550633E-2</v>
      </c>
      <c r="K65" s="103">
        <v>0.73350544393310135</v>
      </c>
    </row>
    <row r="66" spans="1:11" x14ac:dyDescent="0.35">
      <c r="A66" t="s">
        <v>2550</v>
      </c>
      <c r="B66">
        <f>[1]!f_info_relatedcode(A66)</f>
        <v>0</v>
      </c>
      <c r="C66" t="str">
        <f>[1]!f_info_name(A66)</f>
        <v>华安安进灵活配置</v>
      </c>
      <c r="D66" t="str">
        <f>[1]!f_info_fundmanager(A66)</f>
        <v>贺涛,马丁</v>
      </c>
      <c r="E66" t="str">
        <f>[1]!f_info_corp_fundmanagementcompany(A66)</f>
        <v>华安基金</v>
      </c>
      <c r="F66" s="160">
        <f>[1]!f_netasset_total(A66,"",100000000)</f>
        <v>3.3216221439</v>
      </c>
      <c r="G66" s="160">
        <f>[1]!s_info_corp_stocktonav(A66,"20210630")</f>
        <v>28.471438124420807</v>
      </c>
      <c r="H66" s="160">
        <f>[1]!f_risk_maxdownside(A66,"20200930","20210930")</f>
        <v>-4.2874315480165643</v>
      </c>
      <c r="I66" s="160">
        <f>[1]!f_return_ytd(A66,"0","20210930")</f>
        <v>2.5888850535036307</v>
      </c>
      <c r="J66" s="103">
        <v>3.7030275889109621E-2</v>
      </c>
      <c r="K66" s="103">
        <v>0.78556723371979631</v>
      </c>
    </row>
    <row r="67" spans="1:11" x14ac:dyDescent="0.35">
      <c r="A67" t="s">
        <v>2586</v>
      </c>
      <c r="B67" t="str">
        <f>[1]!f_info_relatedcode(A67)</f>
        <v>009441.OF</v>
      </c>
      <c r="C67" t="str">
        <f>[1]!f_info_name(A67)</f>
        <v>光大保德信裕鑫A</v>
      </c>
      <c r="D67" t="str">
        <f>[1]!f_info_fundmanager(A67)</f>
        <v>詹佳,毕凯,唐钰蔚</v>
      </c>
      <c r="E67" t="str">
        <f>[1]!f_info_corp_fundmanagementcompany(A67)</f>
        <v>光大保德信基金</v>
      </c>
      <c r="F67" s="160">
        <f>[1]!f_netasset_total(A67,"",100000000)</f>
        <v>8.615352144800001</v>
      </c>
      <c r="G67" s="160">
        <f>[1]!s_info_corp_stocktonav(A67,"20210630")</f>
        <v>17.974020210884557</v>
      </c>
      <c r="H67" s="160">
        <f>[1]!f_risk_maxdownside(A67,"20200930","20210930")</f>
        <v>-4.2783945345858267</v>
      </c>
      <c r="I67" s="160">
        <f>[1]!f_return_ytd(A67,"0","20210930")</f>
        <v>4.7188220684761522</v>
      </c>
      <c r="J67" s="103">
        <v>4.8475762091530122E-2</v>
      </c>
      <c r="K67" s="103">
        <v>0.8879839619095351</v>
      </c>
    </row>
    <row r="68" spans="1:11" x14ac:dyDescent="0.35">
      <c r="A68" t="s">
        <v>1941</v>
      </c>
      <c r="B68" t="str">
        <f>[1]!f_info_relatedcode(A68)</f>
        <v>519624.OF</v>
      </c>
      <c r="C68" t="str">
        <f>[1]!f_info_name(A68)</f>
        <v>银河君耀A</v>
      </c>
      <c r="D68" t="str">
        <f>[1]!f_info_fundmanager(A68)</f>
        <v>刘铭,杨琪</v>
      </c>
      <c r="E68" t="str">
        <f>[1]!f_info_corp_fundmanagementcompany(A68)</f>
        <v>银河基金</v>
      </c>
      <c r="F68" s="160">
        <f>[1]!f_netasset_total(A68,"",100000000)</f>
        <v>5.0801448163999998</v>
      </c>
      <c r="G68" s="160">
        <f>[1]!s_info_corp_stocktonav(A68,"20210630")</f>
        <v>29.365104290174752</v>
      </c>
      <c r="H68" s="160">
        <f>[1]!f_risk_maxdownside(A68,"20200930","20210930")</f>
        <v>-4.2624580589039311</v>
      </c>
      <c r="I68" s="160">
        <f>[1]!f_return_ytd(A68,"0","20210930")</f>
        <v>3.086379812358448</v>
      </c>
      <c r="J68" s="103">
        <v>4.5010500893821283E-2</v>
      </c>
      <c r="K68" s="103">
        <v>0.83898217780982798</v>
      </c>
    </row>
    <row r="69" spans="1:11" x14ac:dyDescent="0.35">
      <c r="A69" t="s">
        <v>2575</v>
      </c>
      <c r="B69" t="str">
        <f>[1]!f_info_relatedcode(A69)</f>
        <v>005374.OF</v>
      </c>
      <c r="C69" t="str">
        <f>[1]!f_info_name(A69)</f>
        <v>中加紫金A</v>
      </c>
      <c r="D69" t="str">
        <f>[1]!f_info_fundmanager(A69)</f>
        <v>许飞虎</v>
      </c>
      <c r="E69" t="str">
        <f>[1]!f_info_corp_fundmanagementcompany(A69)</f>
        <v>中加基金</v>
      </c>
      <c r="F69" s="160">
        <f>[1]!f_netasset_total(A69,"",100000000)</f>
        <v>4.4940193505000003</v>
      </c>
      <c r="G69" s="160">
        <f>[1]!s_info_corp_stocktonav(A69,"20210630")</f>
        <v>1.7365662707340994</v>
      </c>
      <c r="H69" s="160">
        <f>[1]!f_risk_maxdownside(A69,"20200930","20210930")</f>
        <v>-4.2562657570814268</v>
      </c>
      <c r="I69" s="160">
        <f>[1]!f_return_ytd(A69,"0","20210930")</f>
        <v>4.1168761082414704</v>
      </c>
      <c r="J69" s="103">
        <v>4.3610123370499881E-2</v>
      </c>
      <c r="K69" s="103">
        <v>0.83051689860834987</v>
      </c>
    </row>
    <row r="70" spans="1:11" x14ac:dyDescent="0.35">
      <c r="A70" t="s">
        <v>2529</v>
      </c>
      <c r="B70" t="str">
        <f>[1]!f_info_relatedcode(A70)</f>
        <v>004252.OF</v>
      </c>
      <c r="C70" t="str">
        <f>[1]!f_info_name(A70)</f>
        <v>国泰安益A</v>
      </c>
      <c r="D70" t="str">
        <f>[1]!f_info_fundmanager(A70)</f>
        <v>王琳</v>
      </c>
      <c r="E70" t="str">
        <f>[1]!f_info_corp_fundmanagementcompany(A70)</f>
        <v>国泰基金</v>
      </c>
      <c r="F70" s="160">
        <f>[1]!f_netasset_total(A70,"",100000000)</f>
        <v>9.0201296700999993</v>
      </c>
      <c r="G70" s="160">
        <f>[1]!s_info_corp_stocktonav(A70,"20210630")</f>
        <v>33.19549860461381</v>
      </c>
      <c r="H70" s="160">
        <f>[1]!f_risk_maxdownside(A70,"20200930","20210930")</f>
        <v>-4.2422992299229794</v>
      </c>
      <c r="I70" s="160">
        <f>[1]!f_return_ytd(A70,"0","20210930")</f>
        <v>7.3162052522952115</v>
      </c>
      <c r="J70" s="103"/>
      <c r="K70" s="103">
        <v>0.89026604068857595</v>
      </c>
    </row>
    <row r="71" spans="1:11" x14ac:dyDescent="0.35">
      <c r="A71" t="s">
        <v>2514</v>
      </c>
      <c r="B71" t="str">
        <f>[1]!f_info_relatedcode(A71)</f>
        <v>001724.OF</v>
      </c>
      <c r="C71" t="str">
        <f>[1]!f_info_name(A71)</f>
        <v>申万菱信多策略A</v>
      </c>
      <c r="D71" t="str">
        <f>[1]!f_info_fundmanager(A71)</f>
        <v>杨翰,廖明兵</v>
      </c>
      <c r="E71" t="str">
        <f>[1]!f_info_corp_fundmanagementcompany(A71)</f>
        <v>申万菱信基金</v>
      </c>
      <c r="F71" s="160">
        <f>[1]!f_netasset_total(A71,"",100000000)</f>
        <v>5.0187877214999999</v>
      </c>
      <c r="G71" s="160">
        <f>[1]!s_info_corp_stocktonav(A71,"20210630")</f>
        <v>34.679567863619205</v>
      </c>
      <c r="H71" s="160">
        <f>[1]!f_risk_maxdownside(A71,"20200930","20210930")</f>
        <v>-4.2384105960264904</v>
      </c>
      <c r="I71" s="160">
        <f>[1]!f_return_ytd(A71,"0","20210930")</f>
        <v>3.5318559556786879</v>
      </c>
      <c r="J71" s="103">
        <v>4.7056685504114008E-2</v>
      </c>
      <c r="K71" s="103">
        <v>0.90484954449250021</v>
      </c>
    </row>
    <row r="72" spans="1:11" x14ac:dyDescent="0.35">
      <c r="A72" t="s">
        <v>1737</v>
      </c>
      <c r="B72" t="str">
        <f>[1]!f_info_relatedcode(A72)</f>
        <v>003027.OF</v>
      </c>
      <c r="C72" t="str">
        <f>[1]!f_info_name(A72)</f>
        <v>安信新价值A</v>
      </c>
      <c r="D72" t="str">
        <f>[1]!f_info_fundmanager(A72)</f>
        <v>钟光正,王涛,梁冰哲</v>
      </c>
      <c r="E72" t="str">
        <f>[1]!f_info_corp_fundmanagementcompany(A72)</f>
        <v>安信基金</v>
      </c>
      <c r="F72" s="160">
        <f>[1]!f_netasset_total(A72,"",100000000)</f>
        <v>2.6489104265000001</v>
      </c>
      <c r="G72" s="160">
        <f>[1]!s_info_corp_stocktonav(A72,"20210630")</f>
        <v>24.346780204846876</v>
      </c>
      <c r="H72" s="160">
        <f>[1]!f_risk_maxdownside(A72,"20200930","20210930")</f>
        <v>-4.1029661570625962</v>
      </c>
      <c r="I72" s="160">
        <f>[1]!f_return_ytd(A72,"0","20210930")</f>
        <v>4.0626695604991934</v>
      </c>
      <c r="J72" s="103">
        <v>3.8510934412764389E-2</v>
      </c>
      <c r="K72" s="103">
        <v>0.92720181995450113</v>
      </c>
    </row>
    <row r="73" spans="1:11" x14ac:dyDescent="0.35">
      <c r="A73" t="s">
        <v>2579</v>
      </c>
      <c r="B73" t="str">
        <f>[1]!f_info_relatedcode(A73)</f>
        <v>006458.OF</v>
      </c>
      <c r="C73" t="str">
        <f>[1]!f_info_name(A73)</f>
        <v>平安估值优势A</v>
      </c>
      <c r="D73" t="str">
        <f>[1]!f_info_fundmanager(A73)</f>
        <v>韩克</v>
      </c>
      <c r="E73" t="str">
        <f>[1]!f_info_corp_fundmanagementcompany(A73)</f>
        <v>平安基金</v>
      </c>
      <c r="F73" s="160">
        <f>[1]!f_netasset_total(A73,"",100000000)</f>
        <v>3.9061602848000003</v>
      </c>
      <c r="G73" s="160">
        <f>[1]!s_info_corp_stocktonav(A73,"20210630")</f>
        <v>8.3153482252089344</v>
      </c>
      <c r="H73" s="160">
        <f>[1]!f_risk_maxdownside(A73,"20200930","20210930")</f>
        <v>-4.0562680074572111</v>
      </c>
      <c r="I73" s="160">
        <f>[1]!f_return_ytd(A73,"0","20210930")</f>
        <v>3.9090802851466613</v>
      </c>
      <c r="J73" s="103">
        <v>5.2035144022067062E-2</v>
      </c>
      <c r="K73" s="103">
        <v>0.83273663011859478</v>
      </c>
    </row>
    <row r="74" spans="1:11" x14ac:dyDescent="0.35">
      <c r="A74" t="s">
        <v>2581</v>
      </c>
      <c r="B74">
        <f>[1]!f_info_relatedcode(A74)</f>
        <v>0</v>
      </c>
      <c r="C74" t="str">
        <f>[1]!f_info_name(A74)</f>
        <v>永赢鑫享</v>
      </c>
      <c r="D74" t="str">
        <f>[1]!f_info_fundmanager(A74)</f>
        <v>万纯,陶毅</v>
      </c>
      <c r="E74" t="str">
        <f>[1]!f_info_corp_fundmanagementcompany(A74)</f>
        <v>永赢基金</v>
      </c>
      <c r="F74" s="160">
        <f>[1]!f_netasset_total(A74,"",100000000)</f>
        <v>5.9817058097000002</v>
      </c>
      <c r="G74" s="160">
        <f>[1]!s_info_corp_stocktonav(A74,"20210630")</f>
        <v>9.7113988207226569</v>
      </c>
      <c r="H74" s="160">
        <f>[1]!f_risk_maxdownside(A74,"20200930","20210930")</f>
        <v>-4.035414725069888</v>
      </c>
      <c r="I74" s="160">
        <f>[1]!f_return_ytd(A74,"0","20210930")</f>
        <v>4.153230118770276</v>
      </c>
      <c r="J74" s="103">
        <v>5.5056150444620512E-2</v>
      </c>
      <c r="K74" s="103">
        <v>0.92407897415021367</v>
      </c>
    </row>
    <row r="75" spans="1:11" x14ac:dyDescent="0.35">
      <c r="A75" t="s">
        <v>2596</v>
      </c>
      <c r="B75">
        <f>[1]!f_info_relatedcode(A75)</f>
        <v>0</v>
      </c>
      <c r="C75" t="str">
        <f>[1]!f_info_name(A75)</f>
        <v>永赢鑫欣</v>
      </c>
      <c r="D75" t="str">
        <f>[1]!f_info_fundmanager(A75)</f>
        <v>万纯,陶毅</v>
      </c>
      <c r="E75" t="str">
        <f>[1]!f_info_corp_fundmanagementcompany(A75)</f>
        <v>永赢基金</v>
      </c>
      <c r="F75" s="160">
        <f>[1]!f_netasset_total(A75,"",100000000)</f>
        <v>6.2309420110999998</v>
      </c>
      <c r="G75" s="160">
        <f>[1]!s_info_corp_stocktonav(A75,"20210630")</f>
        <v>9.7113988207226569</v>
      </c>
      <c r="H75" s="160">
        <f>[1]!f_risk_maxdownside(A75,"20200930","20210930")</f>
        <v>-4.0166204986149552</v>
      </c>
      <c r="I75" s="160">
        <f>[1]!f_return_ytd(A75,"0","20210930")</f>
        <v>1.8799999999999928</v>
      </c>
      <c r="J75" s="103">
        <v>2.9848334277926537E-2</v>
      </c>
      <c r="K75" s="103">
        <v>0.92407897415021367</v>
      </c>
    </row>
    <row r="76" spans="1:11" x14ac:dyDescent="0.35">
      <c r="A76" t="s">
        <v>1851</v>
      </c>
      <c r="B76">
        <f>[1]!f_info_relatedcode(A76)</f>
        <v>0</v>
      </c>
      <c r="C76" t="str">
        <f>[1]!f_info_name(A76)</f>
        <v>嘉实新思路</v>
      </c>
      <c r="D76" t="str">
        <f>[1]!f_info_fundmanager(A76)</f>
        <v>刘宁</v>
      </c>
      <c r="E76" t="str">
        <f>[1]!f_info_corp_fundmanagementcompany(A76)</f>
        <v>嘉实基金</v>
      </c>
      <c r="F76" s="160">
        <f>[1]!f_netasset_total(A76,"",100000000)</f>
        <v>5.8884666902999996</v>
      </c>
      <c r="G76" s="160">
        <f>[1]!s_info_corp_stocktonav(A76,"20210630")</f>
        <v>29.464982422638315</v>
      </c>
      <c r="H76" s="160">
        <f>[1]!f_risk_maxdownside(A76,"20200930","20210930")</f>
        <v>-4.0090771558245244</v>
      </c>
      <c r="I76" s="160">
        <f>[1]!f_return_ytd(A76,"0","20210930")</f>
        <v>3.5685963521015234</v>
      </c>
      <c r="J76" s="103">
        <v>3.3295287217999223E-2</v>
      </c>
      <c r="K76" s="103">
        <v>0.80250121348827919</v>
      </c>
    </row>
    <row r="77" spans="1:11" x14ac:dyDescent="0.35">
      <c r="A77" t="s">
        <v>2547</v>
      </c>
      <c r="B77" t="str">
        <f>[1]!f_info_relatedcode(A77)</f>
        <v>002559.OF</v>
      </c>
      <c r="C77" t="str">
        <f>[1]!f_info_name(A77)</f>
        <v>博时鑫瑞A</v>
      </c>
      <c r="D77" t="str">
        <f>[1]!f_info_fundmanager(A77)</f>
        <v>王曦,于冰</v>
      </c>
      <c r="E77" t="str">
        <f>[1]!f_info_corp_fundmanagementcompany(A77)</f>
        <v>博时基金</v>
      </c>
      <c r="F77" s="160">
        <f>[1]!f_netasset_total(A77,"",100000000)</f>
        <v>9.263565571900001</v>
      </c>
      <c r="G77" s="160">
        <f>[1]!s_info_corp_stocktonav(A77,"20210630")</f>
        <v>13.951083407403075</v>
      </c>
      <c r="H77" s="160">
        <f>[1]!f_risk_maxdownside(A77,"20200930","20210930")</f>
        <v>-3.9999999999999982</v>
      </c>
      <c r="I77" s="160">
        <f>[1]!f_return_ytd(A77,"0","20210930")</f>
        <v>7.0457976849521726</v>
      </c>
      <c r="J77" s="103">
        <v>3.1485387235207996E-2</v>
      </c>
      <c r="K77" s="103">
        <v>0.80628444763958784</v>
      </c>
    </row>
    <row r="78" spans="1:11" x14ac:dyDescent="0.35">
      <c r="A78" t="s">
        <v>1822</v>
      </c>
      <c r="B78" t="str">
        <f>[1]!f_info_relatedcode(A78)</f>
        <v>003800.OF</v>
      </c>
      <c r="C78" t="str">
        <f>[1]!f_info_name(A78)</f>
        <v>华安新泰利A</v>
      </c>
      <c r="D78" t="str">
        <f>[1]!f_info_fundmanager(A78)</f>
        <v>朱才敏,舒灏</v>
      </c>
      <c r="E78" t="str">
        <f>[1]!f_info_corp_fundmanagementcompany(A78)</f>
        <v>华安基金</v>
      </c>
      <c r="F78" s="160">
        <f>[1]!f_netasset_total(A78,"",100000000)</f>
        <v>8.5192666408999997</v>
      </c>
      <c r="G78" s="160">
        <f>[1]!s_info_corp_stocktonav(A78,"20210630")</f>
        <v>28.471438124420807</v>
      </c>
      <c r="H78" s="160">
        <f>[1]!f_risk_maxdownside(A78,"20200930","20210930")</f>
        <v>-3.9990945446313853</v>
      </c>
      <c r="I78" s="160">
        <f>[1]!f_return_ytd(A78,"0","20210930")</f>
        <v>6.6066299200372587</v>
      </c>
      <c r="J78" s="103">
        <v>3.516033343632631E-2</v>
      </c>
      <c r="K78" s="103">
        <v>0.78556723371979631</v>
      </c>
    </row>
    <row r="79" spans="1:11" x14ac:dyDescent="0.35">
      <c r="A79" t="s">
        <v>1966</v>
      </c>
      <c r="B79">
        <f>[1]!f_info_relatedcode(A79)</f>
        <v>0</v>
      </c>
      <c r="C79" t="str">
        <f>[1]!f_info_name(A79)</f>
        <v>中银景福回报</v>
      </c>
      <c r="D79" t="str">
        <f>[1]!f_info_fundmanager(A79)</f>
        <v>涂海强</v>
      </c>
      <c r="E79" t="str">
        <f>[1]!f_info_corp_fundmanagementcompany(A79)</f>
        <v>中银基金</v>
      </c>
      <c r="F79" s="160">
        <f>[1]!f_netasset_total(A79,"",100000000)</f>
        <v>9.0315125823999995</v>
      </c>
      <c r="G79" s="160">
        <f>[1]!s_info_corp_stocktonav(A79,"20210630")</f>
        <v>7.4930957993732381</v>
      </c>
      <c r="H79" s="160">
        <f>[1]!f_risk_maxdownside(A79,"20200930","20210930")</f>
        <v>-3.9972694174757297</v>
      </c>
      <c r="I79" s="160">
        <f>[1]!f_return_ytd(A79,"0","20210930")</f>
        <v>3.9253789350952113</v>
      </c>
      <c r="J79" s="103">
        <v>5.217568344116108E-2</v>
      </c>
      <c r="K79" s="103">
        <v>0.87720181177654755</v>
      </c>
    </row>
    <row r="80" spans="1:11" x14ac:dyDescent="0.35">
      <c r="A80" t="s">
        <v>2577</v>
      </c>
      <c r="B80" t="str">
        <f>[1]!f_info_relatedcode(A80)</f>
        <v>005866.OF</v>
      </c>
      <c r="C80" t="str">
        <f>[1]!f_info_name(A80)</f>
        <v>浦银安盛量化多策略A</v>
      </c>
      <c r="D80" t="str">
        <f>[1]!f_info_fundmanager(A80)</f>
        <v>陈士俊</v>
      </c>
      <c r="E80" t="str">
        <f>[1]!f_info_corp_fundmanagementcompany(A80)</f>
        <v>浦银安盛基金</v>
      </c>
      <c r="F80" s="160">
        <f>[1]!f_netasset_total(A80,"",100000000)</f>
        <v>6.9736162230999996</v>
      </c>
      <c r="G80" s="160">
        <f>[1]!s_info_corp_stocktonav(A80,"20210630")</f>
        <v>3.5931209937512469</v>
      </c>
      <c r="H80" s="160">
        <f>[1]!f_risk_maxdownside(A80,"20200930","20210930")</f>
        <v>-3.9550714771953737</v>
      </c>
      <c r="I80" s="160">
        <f>[1]!f_return_ytd(A80,"0","20210930")</f>
        <v>3.9648202000141901</v>
      </c>
      <c r="J80" s="103">
        <v>5.1486247197007284E-2</v>
      </c>
      <c r="K80" s="103">
        <v>0.91594713656387661</v>
      </c>
    </row>
    <row r="81" spans="1:11" x14ac:dyDescent="0.35">
      <c r="A81" t="s">
        <v>1908</v>
      </c>
      <c r="B81" t="str">
        <f>[1]!f_info_relatedcode(A81)</f>
        <v>002314.OF</v>
      </c>
      <c r="C81" t="str">
        <f>[1]!f_info_name(A81)</f>
        <v>泰达宏利新思路A</v>
      </c>
      <c r="D81" t="str">
        <f>[1]!f_info_fundmanager(A81)</f>
        <v>刘洋</v>
      </c>
      <c r="E81" t="str">
        <f>[1]!f_info_corp_fundmanagementcompany(A81)</f>
        <v>泰达宏利基金</v>
      </c>
      <c r="F81" s="160">
        <f>[1]!f_netasset_total(A81,"",100000000)</f>
        <v>3.4213991729000002</v>
      </c>
      <c r="G81" s="160">
        <f>[1]!s_info_corp_stocktonav(A81,"20210630")</f>
        <v>20.116067101593803</v>
      </c>
      <c r="H81" s="160">
        <f>[1]!f_risk_maxdownside(A81,"20200930","20210930")</f>
        <v>-3.9537712895377108</v>
      </c>
      <c r="I81" s="160">
        <f>[1]!f_return_ytd(A81,"0","20210930")</f>
        <v>4.8427672955974845</v>
      </c>
      <c r="J81" s="103">
        <v>5.7421886301899018E-2</v>
      </c>
      <c r="K81" s="103">
        <v>0.87925257731958761</v>
      </c>
    </row>
    <row r="82" spans="1:11" x14ac:dyDescent="0.35">
      <c r="A82" t="s">
        <v>2565</v>
      </c>
      <c r="B82" t="str">
        <f>[1]!f_info_relatedcode(A82)</f>
        <v>003804.OF</v>
      </c>
      <c r="C82" t="str">
        <f>[1]!f_info_name(A82)</f>
        <v>华安新丰利A</v>
      </c>
      <c r="D82" t="str">
        <f>[1]!f_info_fundmanager(A82)</f>
        <v>马韬,石雨欣</v>
      </c>
      <c r="E82" t="str">
        <f>[1]!f_info_corp_fundmanagementcompany(A82)</f>
        <v>华安基金</v>
      </c>
      <c r="F82" s="160">
        <f>[1]!f_netasset_total(A82,"",100000000)</f>
        <v>4.1609195563999997</v>
      </c>
      <c r="G82" s="160">
        <f>[1]!s_info_corp_stocktonav(A82,"20210630")</f>
        <v>28.471438124420807</v>
      </c>
      <c r="H82" s="160">
        <f>[1]!f_risk_maxdownside(A82,"20200930","20210930")</f>
        <v>-3.9295812836503208</v>
      </c>
      <c r="I82" s="160">
        <f>[1]!f_return_ytd(A82,"0","20210930")</f>
        <v>4.6426353016610911</v>
      </c>
      <c r="J82" s="103">
        <v>4.0109431375445745E-2</v>
      </c>
      <c r="K82" s="103">
        <v>0.78556723371979631</v>
      </c>
    </row>
    <row r="83" spans="1:11" x14ac:dyDescent="0.35">
      <c r="A83" t="s">
        <v>2553</v>
      </c>
      <c r="B83" t="str">
        <f>[1]!f_info_relatedcode(A83)</f>
        <v>003120.OF</v>
      </c>
      <c r="C83" t="str">
        <f>[1]!f_info_name(A83)</f>
        <v>博时鑫源A</v>
      </c>
      <c r="D83" t="str">
        <f>[1]!f_info_fundmanager(A83)</f>
        <v>王曦,于冰</v>
      </c>
      <c r="E83" t="str">
        <f>[1]!f_info_corp_fundmanagementcompany(A83)</f>
        <v>博时基金</v>
      </c>
      <c r="F83" s="160">
        <f>[1]!f_netasset_total(A83,"",100000000)</f>
        <v>9.7178169271000012</v>
      </c>
      <c r="G83" s="160">
        <f>[1]!s_info_corp_stocktonav(A83,"20210630")</f>
        <v>13.951083407403075</v>
      </c>
      <c r="H83" s="160">
        <f>[1]!f_risk_maxdownside(A83,"20200930","20210930")</f>
        <v>-3.9206195546950506</v>
      </c>
      <c r="I83" s="160">
        <f>[1]!f_return_ytd(A83,"0","20210930")</f>
        <v>6.1664953751284628</v>
      </c>
      <c r="J83" s="103">
        <v>3.2136836450215915E-2</v>
      </c>
      <c r="K83" s="103">
        <v>0.80628444763958784</v>
      </c>
    </row>
    <row r="84" spans="1:11" x14ac:dyDescent="0.35">
      <c r="A84" t="s">
        <v>2592</v>
      </c>
      <c r="B84">
        <f>[1]!f_info_relatedcode(A84)</f>
        <v>0</v>
      </c>
      <c r="C84" t="str">
        <f>[1]!f_info_name(A84)</f>
        <v>民生加银瑞利</v>
      </c>
      <c r="D84" t="str">
        <f>[1]!f_info_fundmanager(A84)</f>
        <v>刘昊</v>
      </c>
      <c r="E84" t="str">
        <f>[1]!f_info_corp_fundmanagementcompany(A84)</f>
        <v>民生加银基金</v>
      </c>
      <c r="F84" s="160">
        <f>[1]!f_netasset_total(A84,"",100000000)</f>
        <v>5.3808742567999994</v>
      </c>
      <c r="G84" s="160">
        <f>[1]!s_info_corp_stocktonav(A84,"20210630")</f>
        <v>19.113802148422735</v>
      </c>
      <c r="H84" s="160">
        <f>[1]!f_risk_maxdownside(A84,"20200930","20210930")</f>
        <v>-3.8877282223635166</v>
      </c>
      <c r="I84" s="160">
        <f>[1]!f_return_ytd(A84,"0","20210930")</f>
        <v>6.6799999999999971</v>
      </c>
      <c r="J84" s="103">
        <v>3.5366072491855027E-2</v>
      </c>
      <c r="K84" s="103">
        <v>0.88156913902348122</v>
      </c>
    </row>
    <row r="85" spans="1:11" x14ac:dyDescent="0.35">
      <c r="A85" t="s">
        <v>1887</v>
      </c>
      <c r="B85" t="str">
        <f>[1]!f_info_relatedcode(A85)</f>
        <v>007663.OF</v>
      </c>
      <c r="C85" t="str">
        <f>[1]!f_info_name(A85)</f>
        <v>平安安享灵活配置A</v>
      </c>
      <c r="D85" t="str">
        <f>[1]!f_info_fundmanager(A85)</f>
        <v>韩克</v>
      </c>
      <c r="E85" t="str">
        <f>[1]!f_info_corp_fundmanagementcompany(A85)</f>
        <v>平安基金</v>
      </c>
      <c r="F85" s="160">
        <f>[1]!f_netasset_total(A85,"",100000000)</f>
        <v>8.0890168440999997</v>
      </c>
      <c r="G85" s="160">
        <f>[1]!s_info_corp_stocktonav(A85,"20210630")</f>
        <v>8.3153482252089344</v>
      </c>
      <c r="H85" s="160">
        <f>[1]!f_risk_maxdownside(A85,"20200930","20210930")</f>
        <v>-3.8659217877095018</v>
      </c>
      <c r="I85" s="160">
        <f>[1]!f_return_ytd(A85,"0","20210930")</f>
        <v>4.5689588639345464</v>
      </c>
      <c r="J85" s="103">
        <v>5.7425192968208957E-2</v>
      </c>
      <c r="K85" s="103">
        <v>0.83273663011859478</v>
      </c>
    </row>
    <row r="86" spans="1:11" x14ac:dyDescent="0.35">
      <c r="A86" t="s">
        <v>2544</v>
      </c>
      <c r="B86" t="str">
        <f>[1]!f_info_relatedcode(A86)</f>
        <v>000664.OF</v>
      </c>
      <c r="C86" t="str">
        <f>[1]!f_info_name(A86)</f>
        <v>国联安通盈C</v>
      </c>
      <c r="D86" t="str">
        <f>[1]!f_info_fundmanager(A86)</f>
        <v>薛琳,王欢</v>
      </c>
      <c r="E86" t="str">
        <f>[1]!f_info_corp_fundmanagementcompany(A86)</f>
        <v>国联安基金</v>
      </c>
      <c r="F86" s="160">
        <f>[1]!f_netasset_total(A86,"",100000000)</f>
        <v>8.2025231875000006</v>
      </c>
      <c r="G86" s="160">
        <f>[1]!s_info_corp_stocktonav(A86,"20210630")</f>
        <v>30.815104509854109</v>
      </c>
      <c r="H86" s="160">
        <f>[1]!f_risk_maxdownside(A86,"20200930","20210930")</f>
        <v>-3.8614718614718644</v>
      </c>
      <c r="I86" s="160">
        <f>[1]!f_return_ytd(A86,"0","20210930")</f>
        <v>3.9565763502601881</v>
      </c>
      <c r="J86" s="103">
        <v>5.1507091696994231E-2</v>
      </c>
      <c r="K86" s="103">
        <v>0.8674486194727008</v>
      </c>
    </row>
    <row r="87" spans="1:11" x14ac:dyDescent="0.35">
      <c r="A87" t="s">
        <v>1814</v>
      </c>
      <c r="B87" t="str">
        <f>[1]!f_info_relatedcode(A87)</f>
        <v>002172.OF</v>
      </c>
      <c r="C87" t="str">
        <f>[1]!f_info_name(A87)</f>
        <v>海富通新内需A</v>
      </c>
      <c r="D87" t="str">
        <f>[1]!f_info_fundmanager(A87)</f>
        <v>张靖爽,朱斌全</v>
      </c>
      <c r="E87" t="str">
        <f>[1]!f_info_corp_fundmanagementcompany(A87)</f>
        <v>海富通基金</v>
      </c>
      <c r="F87" s="160">
        <f>[1]!f_netasset_total(A87,"",100000000)</f>
        <v>5.2762303505000006</v>
      </c>
      <c r="G87" s="160">
        <f>[1]!s_info_corp_stocktonav(A87,"20210630")</f>
        <v>27.693064854626748</v>
      </c>
      <c r="H87" s="160">
        <f>[1]!f_risk_maxdownside(A87,"20200930","20210930")</f>
        <v>-3.8379530916844331</v>
      </c>
      <c r="I87" s="160">
        <f>[1]!f_return_ytd(A87,"0","20210930")</f>
        <v>3.6189069423929112</v>
      </c>
      <c r="J87" s="103">
        <v>4.3619269956228598E-2</v>
      </c>
      <c r="K87" s="103">
        <v>0.77749752274569861</v>
      </c>
    </row>
    <row r="88" spans="1:11" x14ac:dyDescent="0.35">
      <c r="A88" t="s">
        <v>1910</v>
      </c>
      <c r="B88" t="str">
        <f>[1]!f_info_relatedcode(A88)</f>
        <v>000507.OF</v>
      </c>
      <c r="C88" t="str">
        <f>[1]!f_info_name(A88)</f>
        <v>泰达宏利宏达B</v>
      </c>
      <c r="D88" t="str">
        <f>[1]!f_info_fundmanager(A88)</f>
        <v>师婧,宁霄</v>
      </c>
      <c r="E88" t="str">
        <f>[1]!f_info_corp_fundmanagementcompany(A88)</f>
        <v>泰达宏利基金</v>
      </c>
      <c r="F88" s="160">
        <f>[1]!f_netasset_total(A88,"",100000000)</f>
        <v>6.6643762214999995</v>
      </c>
      <c r="G88" s="160">
        <f>[1]!s_info_corp_stocktonav(A88,"20210630")</f>
        <v>20.116067101593803</v>
      </c>
      <c r="H88" s="160">
        <f>[1]!f_risk_maxdownside(A88,"20200930","20210930")</f>
        <v>-3.8277511961722586</v>
      </c>
      <c r="I88" s="160">
        <f>[1]!f_return_ytd(A88,"0","20210930")</f>
        <v>4.2674253200569083</v>
      </c>
      <c r="J88" s="103">
        <v>6.0791150290108689E-2</v>
      </c>
      <c r="K88" s="103">
        <v>0.87925257731958761</v>
      </c>
    </row>
    <row r="89" spans="1:11" x14ac:dyDescent="0.35">
      <c r="A89" t="s">
        <v>1905</v>
      </c>
      <c r="B89" t="str">
        <f>[1]!f_info_relatedcode(A89)</f>
        <v>001727.OF</v>
      </c>
      <c r="C89" t="str">
        <f>[1]!f_info_name(A89)</f>
        <v>申万菱信安鑫回报A</v>
      </c>
      <c r="D89" t="str">
        <f>[1]!f_info_fundmanager(A89)</f>
        <v>唐俊杰</v>
      </c>
      <c r="E89" t="str">
        <f>[1]!f_info_corp_fundmanagementcompany(A89)</f>
        <v>申万菱信基金</v>
      </c>
      <c r="F89" s="160">
        <f>[1]!f_netasset_total(A89,"",100000000)</f>
        <v>6.7716545213000003</v>
      </c>
      <c r="G89" s="160">
        <f>[1]!s_info_corp_stocktonav(A89,"20210630")</f>
        <v>34.679567863619205</v>
      </c>
      <c r="H89" s="160">
        <f>[1]!f_risk_maxdownside(A89,"20200930","20210930")</f>
        <v>-3.8069340584636389</v>
      </c>
      <c r="I89" s="160">
        <f>[1]!f_return_ytd(A89,"0","20210930")</f>
        <v>3.4066713981547321</v>
      </c>
      <c r="J89" s="103">
        <v>4.1464420505601063E-2</v>
      </c>
      <c r="K89" s="103">
        <v>0.90484954449250021</v>
      </c>
    </row>
    <row r="90" spans="1:11" x14ac:dyDescent="0.35">
      <c r="A90" t="s">
        <v>1793</v>
      </c>
      <c r="B90" t="str">
        <f>[1]!f_info_relatedcode(A90)</f>
        <v>002061.OF</v>
      </c>
      <c r="C90" t="str">
        <f>[1]!f_info_name(A90)</f>
        <v>国泰安康定期支付A</v>
      </c>
      <c r="D90" t="str">
        <f>[1]!f_info_fundmanager(A90)</f>
        <v>王琳</v>
      </c>
      <c r="E90" t="str">
        <f>[1]!f_info_corp_fundmanagementcompany(A90)</f>
        <v>国泰基金</v>
      </c>
      <c r="F90" s="160">
        <f>[1]!f_netasset_total(A90,"",100000000)</f>
        <v>10.444819215700001</v>
      </c>
      <c r="G90" s="160">
        <f>[1]!s_info_corp_stocktonav(A90,"20210630")</f>
        <v>33.19549860461381</v>
      </c>
      <c r="H90" s="160">
        <f>[1]!f_risk_maxdownside(A90,"20200930","20210930")</f>
        <v>-3.7605932203389805</v>
      </c>
      <c r="I90" s="160">
        <f>[1]!f_return_ytd(A90,"0","20210930")</f>
        <v>6.4109589041095889</v>
      </c>
      <c r="J90" s="103">
        <v>4.4325899398292186E-2</v>
      </c>
      <c r="K90" s="103">
        <v>0.89026604068857595</v>
      </c>
    </row>
    <row r="91" spans="1:11" x14ac:dyDescent="0.35">
      <c r="A91" t="s">
        <v>2566</v>
      </c>
      <c r="B91" t="str">
        <f>[1]!f_info_relatedcode(A91)</f>
        <v>003843.OF</v>
      </c>
      <c r="C91" t="str">
        <f>[1]!f_info_name(A91)</f>
        <v>中邮景泰A</v>
      </c>
      <c r="D91" t="str">
        <f>[1]!f_info_fundmanager(A91)</f>
        <v>闫宜乘,江刘玮</v>
      </c>
      <c r="E91" t="str">
        <f>[1]!f_info_corp_fundmanagementcompany(A91)</f>
        <v>中邮基金</v>
      </c>
      <c r="F91" s="160">
        <f>[1]!f_netasset_total(A91,"",100000000)</f>
        <v>5.3966500901999996</v>
      </c>
      <c r="G91" s="160">
        <f>[1]!s_info_corp_stocktonav(A91,"20210630")</f>
        <v>34.332505571402137</v>
      </c>
      <c r="H91" s="160">
        <f>[1]!f_risk_maxdownside(A91,"20200930","20210930")</f>
        <v>-3.7436548223350194</v>
      </c>
      <c r="I91" s="160">
        <f>[1]!f_return_ytd(A91,"0","20210930")</f>
        <v>6.2037762116070692</v>
      </c>
      <c r="J91" s="103">
        <v>6.4904484732557999E-2</v>
      </c>
      <c r="K91" s="103">
        <v>0.93725162099979087</v>
      </c>
    </row>
    <row r="92" spans="1:11" x14ac:dyDescent="0.35">
      <c r="A92" t="s">
        <v>1804</v>
      </c>
      <c r="B92" t="str">
        <f>[1]!f_info_relatedcode(A92)</f>
        <v>002055.OF</v>
      </c>
      <c r="C92" t="str">
        <f>[1]!f_info_name(A92)</f>
        <v>国泰兴益A</v>
      </c>
      <c r="D92" t="str">
        <f>[1]!f_info_fundmanager(A92)</f>
        <v>王琳</v>
      </c>
      <c r="E92" t="str">
        <f>[1]!f_info_corp_fundmanagementcompany(A92)</f>
        <v>国泰基金</v>
      </c>
      <c r="F92" s="160">
        <f>[1]!f_netasset_total(A92,"",100000000)</f>
        <v>10.544704572500001</v>
      </c>
      <c r="G92" s="160">
        <f>[1]!s_info_corp_stocktonav(A92,"20210630")</f>
        <v>33.19549860461381</v>
      </c>
      <c r="H92" s="160">
        <f>[1]!f_risk_maxdownside(A92,"20200930","20210930")</f>
        <v>-3.7425149700598812</v>
      </c>
      <c r="I92" s="160">
        <f>[1]!f_return_ytd(A92,"0","20210930")</f>
        <v>2.4883359253499155</v>
      </c>
      <c r="J92" s="103">
        <v>4.7774432688731092E-2</v>
      </c>
      <c r="K92" s="103">
        <v>0.89026604068857595</v>
      </c>
    </row>
    <row r="93" spans="1:11" x14ac:dyDescent="0.35">
      <c r="A93" t="s">
        <v>2563</v>
      </c>
      <c r="B93" t="str">
        <f>[1]!f_info_relatedcode(A93)</f>
        <v>003755.OF</v>
      </c>
      <c r="C93" t="str">
        <f>[1]!f_info_name(A93)</f>
        <v>国泰普益A</v>
      </c>
      <c r="D93" t="str">
        <f>[1]!f_info_fundmanager(A93)</f>
        <v>王琳</v>
      </c>
      <c r="E93" t="str">
        <f>[1]!f_info_corp_fundmanagementcompany(A93)</f>
        <v>国泰基金</v>
      </c>
      <c r="F93" s="160">
        <f>[1]!f_netasset_total(A93,"",100000000)</f>
        <v>9.0988073542999999</v>
      </c>
      <c r="G93" s="160">
        <f>[1]!s_info_corp_stocktonav(A93,"20210630")</f>
        <v>33.19549860461381</v>
      </c>
      <c r="H93" s="160">
        <f>[1]!f_risk_maxdownside(A93,"20200930","20210930")</f>
        <v>-3.7168758716875763</v>
      </c>
      <c r="I93" s="160">
        <f>[1]!f_return_ytd(A93,"0","20210930")</f>
        <v>7.3966642494561237</v>
      </c>
      <c r="J93" s="103"/>
      <c r="K93" s="103">
        <v>0.89026604068857595</v>
      </c>
    </row>
    <row r="94" spans="1:11" x14ac:dyDescent="0.35">
      <c r="A94" t="s">
        <v>2591</v>
      </c>
      <c r="B94" t="str">
        <f>[1]!f_info_relatedcode(A94)</f>
        <v>010511.OF</v>
      </c>
      <c r="C94" t="str">
        <f>[1]!f_info_name(A94)</f>
        <v>博时鑫康A</v>
      </c>
      <c r="D94" t="str">
        <f>[1]!f_info_fundmanager(A94)</f>
        <v>王曦,于冰</v>
      </c>
      <c r="E94" t="str">
        <f>[1]!f_info_corp_fundmanagementcompany(A94)</f>
        <v>博时基金</v>
      </c>
      <c r="F94" s="160">
        <f>[1]!f_netasset_total(A94,"",100000000)</f>
        <v>7.1720512130999996</v>
      </c>
      <c r="G94" s="160">
        <f>[1]!s_info_corp_stocktonav(A94,"20210630")</f>
        <v>13.951083407403075</v>
      </c>
      <c r="H94" s="160">
        <f>[1]!f_risk_maxdownside(A94,"20200930","20210930")</f>
        <v>-3.7160235696635748</v>
      </c>
      <c r="I94" s="160">
        <f>[1]!f_return_ytd(A94,"0","20210930")</f>
        <v>2.8975542677536668</v>
      </c>
      <c r="J94" s="103">
        <v>2.8555196816373064E-2</v>
      </c>
      <c r="K94" s="103">
        <v>0.80628444763958784</v>
      </c>
    </row>
    <row r="95" spans="1:11" x14ac:dyDescent="0.35">
      <c r="A95" t="s">
        <v>2542</v>
      </c>
      <c r="B95" t="str">
        <f>[1]!f_info_relatedcode(A95)</f>
        <v>008212.OF</v>
      </c>
      <c r="C95" t="str">
        <f>[1]!f_info_name(A95)</f>
        <v>华夏新机遇A</v>
      </c>
      <c r="D95" t="str">
        <f>[1]!f_info_fundmanager(A95)</f>
        <v>董阳阳</v>
      </c>
      <c r="E95" t="str">
        <f>[1]!f_info_corp_fundmanagementcompany(A95)</f>
        <v>华夏基金</v>
      </c>
      <c r="F95" s="160">
        <f>[1]!f_netasset_total(A95,"",100000000)</f>
        <v>8.3193560718999997</v>
      </c>
      <c r="G95" s="160">
        <f>[1]!s_info_corp_stocktonav(A95,"20210630")</f>
        <v>39.57348093364353</v>
      </c>
      <c r="H95" s="160">
        <f>[1]!f_risk_maxdownside(A95,"20200930","20210930")</f>
        <v>-3.7154150197628488</v>
      </c>
      <c r="I95" s="160">
        <f>[1]!f_return_ytd(A95,"0","20210930")</f>
        <v>4.7418145859128362</v>
      </c>
      <c r="J95" s="103">
        <v>4.9069032736506299E-2</v>
      </c>
      <c r="K95" s="103">
        <v>0.81721739687830519</v>
      </c>
    </row>
    <row r="96" spans="1:11" x14ac:dyDescent="0.35">
      <c r="A96" t="s">
        <v>2606</v>
      </c>
      <c r="B96" t="str">
        <f>[1]!f_info_relatedcode(A96)</f>
        <v>519228.OF</v>
      </c>
      <c r="C96" t="str">
        <f>[1]!f_info_name(A96)</f>
        <v>海富通欣享A</v>
      </c>
      <c r="D96" t="str">
        <f>[1]!f_info_fundmanager(A96)</f>
        <v>谈云飞,朱斌全</v>
      </c>
      <c r="E96" t="str">
        <f>[1]!f_info_corp_fundmanagementcompany(A96)</f>
        <v>海富通基金</v>
      </c>
      <c r="F96" s="160">
        <f>[1]!f_netasset_total(A96,"",100000000)</f>
        <v>9.0027616649999995</v>
      </c>
      <c r="G96" s="160">
        <f>[1]!s_info_corp_stocktonav(A96,"20210630")</f>
        <v>27.693064854626748</v>
      </c>
      <c r="H96" s="160">
        <f>[1]!f_risk_maxdownside(A96,"20200930","20210930")</f>
        <v>-3.7042789469597062</v>
      </c>
      <c r="I96" s="160">
        <f>[1]!f_return_ytd(A96,"0","20210930")</f>
        <v>5.0348629803794491</v>
      </c>
      <c r="J96" s="103">
        <v>3.9280627109598523E-2</v>
      </c>
      <c r="K96" s="103">
        <v>0.77749752274569861</v>
      </c>
    </row>
    <row r="97" spans="1:11" x14ac:dyDescent="0.35">
      <c r="A97" t="s">
        <v>1750</v>
      </c>
      <c r="B97">
        <f>[1]!f_info_relatedcode(A97)</f>
        <v>0</v>
      </c>
      <c r="C97" t="str">
        <f>[1]!f_info_name(A97)</f>
        <v>大成景润</v>
      </c>
      <c r="D97" t="str">
        <f>[1]!f_info_fundmanager(A97)</f>
        <v>黄万青,李富强</v>
      </c>
      <c r="E97" t="str">
        <f>[1]!f_info_corp_fundmanagementcompany(A97)</f>
        <v>大成基金</v>
      </c>
      <c r="F97" s="160">
        <f>[1]!f_netasset_total(A97,"",100000000)</f>
        <v>5.9710910195000002</v>
      </c>
      <c r="G97" s="160">
        <f>[1]!s_info_corp_stocktonav(A97,"20210630")</f>
        <v>22.698200838312133</v>
      </c>
      <c r="H97" s="160">
        <f>[1]!f_risk_maxdownside(A97,"20200930","20210930")</f>
        <v>-3.6878216123499086</v>
      </c>
      <c r="I97" s="160">
        <f>[1]!f_return_ytd(A97,"0","20210930")</f>
        <v>4.9777777777777823</v>
      </c>
      <c r="J97" s="103">
        <v>4.1709510980641816E-2</v>
      </c>
      <c r="K97" s="103">
        <v>0.81659609429311764</v>
      </c>
    </row>
    <row r="98" spans="1:11" x14ac:dyDescent="0.35">
      <c r="A98" t="s">
        <v>1855</v>
      </c>
      <c r="B98" t="str">
        <f>[1]!f_info_relatedcode(A98)</f>
        <v>004618.OF</v>
      </c>
      <c r="C98" t="str">
        <f>[1]!f_info_name(A98)</f>
        <v>建信鑫稳回报A</v>
      </c>
      <c r="D98" t="str">
        <f>[1]!f_info_fundmanager(A98)</f>
        <v>薛玲</v>
      </c>
      <c r="E98" t="str">
        <f>[1]!f_info_corp_fundmanagementcompany(A98)</f>
        <v>建信基金</v>
      </c>
      <c r="F98" s="160">
        <f>[1]!f_netasset_total(A98,"",100000000)</f>
        <v>7.0877884437000001</v>
      </c>
      <c r="G98" s="160">
        <f>[1]!s_info_corp_stocktonav(A98,"20210630")</f>
        <v>4.6062689584187613</v>
      </c>
      <c r="H98" s="160">
        <f>[1]!f_risk_maxdownside(A98,"20200930","20210930")</f>
        <v>-3.6689549961861267</v>
      </c>
      <c r="I98" s="160">
        <f>[1]!f_return_ytd(A98,"0","20210930")</f>
        <v>5.7834425969470669</v>
      </c>
      <c r="J98" s="103">
        <v>6.7070506911338007E-2</v>
      </c>
      <c r="K98" s="103">
        <v>0.86000114659175597</v>
      </c>
    </row>
    <row r="99" spans="1:11" x14ac:dyDescent="0.35">
      <c r="A99" t="s">
        <v>2572</v>
      </c>
      <c r="B99" t="str">
        <f>[1]!f_info_relatedcode(A99)</f>
        <v>004901.OF</v>
      </c>
      <c r="C99" t="str">
        <f>[1]!f_info_name(A99)</f>
        <v>财通资管鑫锐A</v>
      </c>
      <c r="D99" t="str">
        <f>[1]!f_info_fundmanager(A99)</f>
        <v>顾宇笛,辛晨晨,邹舟</v>
      </c>
      <c r="E99" t="str">
        <f>[1]!f_info_corp_fundmanagementcompany(A99)</f>
        <v>财通证券资管</v>
      </c>
      <c r="F99" s="160">
        <f>[1]!f_netasset_total(A99,"",100000000)</f>
        <v>1.1718017878</v>
      </c>
      <c r="G99" s="160">
        <f>[1]!s_info_corp_stocktonav(A99,"20210630")</f>
        <v>9.7163757511867086</v>
      </c>
      <c r="H99" s="160">
        <f>[1]!f_risk_maxdownside(A99,"20200930","20210930")</f>
        <v>-3.6390827517447661</v>
      </c>
      <c r="I99" s="160">
        <f>[1]!f_return_ytd(A99,"0","20210930")</f>
        <v>9.2867704006195968</v>
      </c>
      <c r="J99" s="103">
        <v>4.3081074225083872E-2</v>
      </c>
      <c r="K99" s="103">
        <v>0.84033149171270716</v>
      </c>
    </row>
    <row r="100" spans="1:11" x14ac:dyDescent="0.35">
      <c r="A100" t="s">
        <v>2533</v>
      </c>
      <c r="B100" t="str">
        <f>[1]!f_info_relatedcode(A100)</f>
        <v>002019.OF</v>
      </c>
      <c r="C100" t="str">
        <f>[1]!f_info_name(A100)</f>
        <v>鹏华弘安A</v>
      </c>
      <c r="D100" t="str">
        <f>[1]!f_info_fundmanager(A100)</f>
        <v>李君</v>
      </c>
      <c r="E100" t="str">
        <f>[1]!f_info_corp_fundmanagementcompany(A100)</f>
        <v>鹏华基金</v>
      </c>
      <c r="F100" s="160">
        <f>[1]!f_netasset_total(A100,"",100000000)</f>
        <v>6.7325444049000005</v>
      </c>
      <c r="G100" s="160">
        <f>[1]!s_info_corp_stocktonav(A100,"20210630")</f>
        <v>22.063784262392534</v>
      </c>
      <c r="H100" s="160">
        <f>[1]!f_risk_maxdownside(A100,"20200930","20210930")</f>
        <v>-3.6370397917441442</v>
      </c>
      <c r="I100" s="160">
        <f>[1]!f_return_ytd(A100,"0","20210930")</f>
        <v>3.2811787938629782</v>
      </c>
      <c r="J100" s="103">
        <v>4.3334186683700579E-2</v>
      </c>
      <c r="K100" s="103">
        <v>0.84142705543483753</v>
      </c>
    </row>
    <row r="101" spans="1:11" x14ac:dyDescent="0.35">
      <c r="A101" t="s">
        <v>1876</v>
      </c>
      <c r="B101" t="str">
        <f>[1]!f_info_relatedcode(A101)</f>
        <v>001326.OF</v>
      </c>
      <c r="C101" t="str">
        <f>[1]!f_info_name(A101)</f>
        <v>鹏华弘和A</v>
      </c>
      <c r="D101" t="str">
        <f>[1]!f_info_fundmanager(A101)</f>
        <v>刘方正</v>
      </c>
      <c r="E101" t="str">
        <f>[1]!f_info_corp_fundmanagementcompany(A101)</f>
        <v>鹏华基金</v>
      </c>
      <c r="F101" s="160">
        <f>[1]!f_netasset_total(A101,"",100000000)</f>
        <v>9.6662388286000009</v>
      </c>
      <c r="G101" s="160">
        <f>[1]!s_info_corp_stocktonav(A101,"20210630")</f>
        <v>22.063784262392534</v>
      </c>
      <c r="H101" s="160">
        <f>[1]!f_risk_maxdownside(A101,"20200930","20210930")</f>
        <v>-3.5890997710656514</v>
      </c>
      <c r="I101" s="160">
        <f>[1]!f_return_ytd(A101,"0","20210930")</f>
        <v>3.4349648325795625</v>
      </c>
      <c r="J101" s="103">
        <v>4.4957261566316589E-2</v>
      </c>
      <c r="K101" s="103">
        <v>0.84142705543483753</v>
      </c>
    </row>
    <row r="102" spans="1:11" x14ac:dyDescent="0.35">
      <c r="A102" t="s">
        <v>2531</v>
      </c>
      <c r="B102" t="str">
        <f>[1]!f_info_relatedcode(A102)</f>
        <v>002075.OF</v>
      </c>
      <c r="C102" t="str">
        <f>[1]!f_info_name(A102)</f>
        <v>光大睿鑫A</v>
      </c>
      <c r="D102" t="str">
        <f>[1]!f_info_fundmanager(A102)</f>
        <v>翟云飞,黄波</v>
      </c>
      <c r="E102" t="str">
        <f>[1]!f_info_corp_fundmanagementcompany(A102)</f>
        <v>光大保德信基金</v>
      </c>
      <c r="F102" s="160">
        <f>[1]!f_netasset_total(A102,"",100000000)</f>
        <v>10.0841626084</v>
      </c>
      <c r="G102" s="160">
        <f>[1]!s_info_corp_stocktonav(A102,"20210630")</f>
        <v>17.974020210884557</v>
      </c>
      <c r="H102" s="160">
        <f>[1]!f_risk_maxdownside(A102,"20200930","20210930")</f>
        <v>-3.5853976531942595</v>
      </c>
      <c r="I102" s="160">
        <f>[1]!f_return_ytd(A102,"0","20210930")</f>
        <v>6.8965517241379182</v>
      </c>
      <c r="J102" s="103">
        <v>3.9422352200364302E-2</v>
      </c>
      <c r="K102" s="103">
        <v>0.8879839619095351</v>
      </c>
    </row>
    <row r="103" spans="1:11" x14ac:dyDescent="0.35">
      <c r="A103" t="s">
        <v>2522</v>
      </c>
      <c r="B103" t="str">
        <f>[1]!f_info_relatedcode(A103)</f>
        <v>001523.OF</v>
      </c>
      <c r="C103" t="str">
        <f>[1]!f_info_name(A103)</f>
        <v>博时新策略A</v>
      </c>
      <c r="D103" t="str">
        <f>[1]!f_info_fundmanager(A103)</f>
        <v>王曦,杨永光</v>
      </c>
      <c r="E103" t="str">
        <f>[1]!f_info_corp_fundmanagementcompany(A103)</f>
        <v>博时基金</v>
      </c>
      <c r="F103" s="160">
        <f>[1]!f_netasset_total(A103,"",100000000)</f>
        <v>9.180725881699999</v>
      </c>
      <c r="G103" s="160">
        <f>[1]!s_info_corp_stocktonav(A103,"20210630")</f>
        <v>13.951083407403075</v>
      </c>
      <c r="H103" s="160">
        <f>[1]!f_risk_maxdownside(A103,"20200930","20210930")</f>
        <v>-3.548451283411818</v>
      </c>
      <c r="I103" s="160">
        <f>[1]!f_return_ytd(A103,"0","20210930")</f>
        <v>4.2702445004426801</v>
      </c>
      <c r="J103" s="103">
        <v>3.2587675404360653E-2</v>
      </c>
      <c r="K103" s="103">
        <v>0.80628444763958784</v>
      </c>
    </row>
    <row r="104" spans="1:11" x14ac:dyDescent="0.35">
      <c r="A104" t="s">
        <v>2530</v>
      </c>
      <c r="B104">
        <f>[1]!f_info_relatedcode(A104)</f>
        <v>0</v>
      </c>
      <c r="C104" t="str">
        <f>[1]!f_info_name(A104)</f>
        <v>国泰多策略收益灵活</v>
      </c>
      <c r="D104" t="str">
        <f>[1]!f_info_fundmanager(A104)</f>
        <v>王琳</v>
      </c>
      <c r="E104" t="str">
        <f>[1]!f_info_corp_fundmanagementcompany(A104)</f>
        <v>国泰基金</v>
      </c>
      <c r="F104" s="160">
        <f>[1]!f_netasset_total(A104,"",100000000)</f>
        <v>11.3330975721</v>
      </c>
      <c r="G104" s="160">
        <f>[1]!s_info_corp_stocktonav(A104,"20210630")</f>
        <v>33.19549860461381</v>
      </c>
      <c r="H104" s="160">
        <f>[1]!f_risk_maxdownside(A104,"20200930","20210930")</f>
        <v>-3.5275866720625935</v>
      </c>
      <c r="I104" s="160">
        <f>[1]!f_return_ytd(A104,"0","20210930")</f>
        <v>6.2043033214957148</v>
      </c>
      <c r="J104" s="103">
        <v>4.288871971432269E-2</v>
      </c>
      <c r="K104" s="103">
        <v>0.89026604068857595</v>
      </c>
    </row>
    <row r="105" spans="1:11" x14ac:dyDescent="0.35">
      <c r="A105" t="s">
        <v>1901</v>
      </c>
      <c r="B105" t="str">
        <f>[1]!f_info_relatedcode(A105)</f>
        <v>004145.OF</v>
      </c>
      <c r="C105" t="str">
        <f>[1]!f_info_name(A105)</f>
        <v>上投摩根安丰回报A</v>
      </c>
      <c r="D105" t="str">
        <f>[1]!f_info_fundmanager(A105)</f>
        <v>杨鑫</v>
      </c>
      <c r="E105" t="str">
        <f>[1]!f_info_corp_fundmanagementcompany(A105)</f>
        <v>上投摩根基金</v>
      </c>
      <c r="F105" s="160">
        <f>[1]!f_netasset_total(A105,"",100000000)</f>
        <v>6.7625401475000002</v>
      </c>
      <c r="G105" s="160">
        <f>[1]!s_info_corp_stocktonav(A105,"20210630")</f>
        <v>33.703251437869582</v>
      </c>
      <c r="H105" s="160">
        <f>[1]!f_risk_maxdownside(A105,"20200930","20210930")</f>
        <v>-3.5145524437122613</v>
      </c>
      <c r="I105" s="160">
        <f>[1]!f_return_ytd(A105,"0","20210930")</f>
        <v>2.1418816933802884</v>
      </c>
      <c r="J105" s="103">
        <v>2.1363004213889647E-2</v>
      </c>
      <c r="K105" s="103">
        <v>0.57960122699386507</v>
      </c>
    </row>
    <row r="106" spans="1:11" x14ac:dyDescent="0.35">
      <c r="A106" t="s">
        <v>1739</v>
      </c>
      <c r="B106" t="str">
        <f>[1]!f_info_relatedcode(A106)</f>
        <v>004150.OF</v>
      </c>
      <c r="C106" t="str">
        <f>[1]!f_info_name(A106)</f>
        <v>博时鑫惠A</v>
      </c>
      <c r="D106" t="str">
        <f>[1]!f_info_fundmanager(A106)</f>
        <v>杨永光,王曦</v>
      </c>
      <c r="E106" t="str">
        <f>[1]!f_info_corp_fundmanagementcompany(A106)</f>
        <v>博时基金</v>
      </c>
      <c r="F106" s="160">
        <f>[1]!f_netasset_total(A106,"",100000000)</f>
        <v>10.1183187241</v>
      </c>
      <c r="G106" s="160">
        <f>[1]!s_info_corp_stocktonav(A106,"20210630")</f>
        <v>13.951083407403075</v>
      </c>
      <c r="H106" s="160">
        <f>[1]!f_risk_maxdownside(A106,"20200930","20210930")</f>
        <v>-3.4780631961809574</v>
      </c>
      <c r="I106" s="160">
        <f>[1]!f_return_ytd(A106,"0","20210930")</f>
        <v>4.7752372064084501</v>
      </c>
      <c r="J106" s="103">
        <v>3.9533146691990859E-2</v>
      </c>
      <c r="K106" s="103">
        <v>0.80628444763958784</v>
      </c>
    </row>
    <row r="107" spans="1:11" x14ac:dyDescent="0.35">
      <c r="A107" t="s">
        <v>2605</v>
      </c>
      <c r="B107" t="str">
        <f>[1]!f_info_relatedcode(A107)</f>
        <v>002339.OF</v>
      </c>
      <c r="C107" t="str">
        <f>[1]!f_info_name(A107)</f>
        <v>海富通安颐收益A</v>
      </c>
      <c r="D107" t="str">
        <f>[1]!f_info_fundmanager(A107)</f>
        <v>杜晓海,夏妍妍</v>
      </c>
      <c r="E107" t="str">
        <f>[1]!f_info_corp_fundmanagementcompany(A107)</f>
        <v>海富通基金</v>
      </c>
      <c r="F107" s="160">
        <f>[1]!f_netasset_total(A107,"",100000000)</f>
        <v>7.7387360626000001</v>
      </c>
      <c r="G107" s="160">
        <f>[1]!s_info_corp_stocktonav(A107,"20210630")</f>
        <v>27.693064854626748</v>
      </c>
      <c r="H107" s="160">
        <f>[1]!f_risk_maxdownside(A107,"20200930","20210930")</f>
        <v>-3.4076827757125248</v>
      </c>
      <c r="I107" s="160">
        <f>[1]!f_return_ytd(A107,"0","20210930")</f>
        <v>3.4083601286173679</v>
      </c>
      <c r="J107" s="103">
        <v>2.721162555162918E-2</v>
      </c>
      <c r="K107" s="103">
        <v>0.77749752274569861</v>
      </c>
    </row>
    <row r="108" spans="1:11" x14ac:dyDescent="0.35">
      <c r="A108" t="s">
        <v>2537</v>
      </c>
      <c r="B108">
        <f>[1]!f_info_relatedcode(A108)</f>
        <v>0</v>
      </c>
      <c r="C108" t="str">
        <f>[1]!f_info_name(A108)</f>
        <v>国泰鑫策略价值灵活</v>
      </c>
      <c r="D108" t="str">
        <f>[1]!f_info_fundmanager(A108)</f>
        <v>王琳</v>
      </c>
      <c r="E108" t="str">
        <f>[1]!f_info_corp_fundmanagementcompany(A108)</f>
        <v>国泰基金</v>
      </c>
      <c r="F108" s="160">
        <f>[1]!f_netasset_total(A108,"",100000000)</f>
        <v>10.079650792300001</v>
      </c>
      <c r="G108" s="160">
        <f>[1]!s_info_corp_stocktonav(A108,"20210630")</f>
        <v>33.19549860461381</v>
      </c>
      <c r="H108" s="160">
        <f>[1]!f_risk_maxdownside(A108,"20200930","20210930")</f>
        <v>-3.406003578291704</v>
      </c>
      <c r="I108" s="160">
        <f>[1]!f_return_ytd(A108,"0","20210930")</f>
        <v>6.1652281134402029</v>
      </c>
      <c r="J108" s="103">
        <v>4.220381509921884E-2</v>
      </c>
      <c r="K108" s="103">
        <v>0.89026604068857595</v>
      </c>
    </row>
    <row r="109" spans="1:11" x14ac:dyDescent="0.35">
      <c r="A109" t="s">
        <v>2559</v>
      </c>
      <c r="B109" t="str">
        <f>[1]!f_info_relatedcode(A109)</f>
        <v>003592.OF</v>
      </c>
      <c r="C109" t="str">
        <f>[1]!f_info_name(A109)</f>
        <v>华泰柏瑞享利A</v>
      </c>
      <c r="D109" t="str">
        <f>[1]!f_info_fundmanager(A109)</f>
        <v>郑青,董辰</v>
      </c>
      <c r="E109" t="str">
        <f>[1]!f_info_corp_fundmanagementcompany(A109)</f>
        <v>华泰柏瑞基金</v>
      </c>
      <c r="F109" s="160">
        <f>[1]!f_netasset_total(A109,"",100000000)</f>
        <v>7.9888150850999997</v>
      </c>
      <c r="G109" s="160">
        <f>[1]!s_info_corp_stocktonav(A109,"20210630")</f>
        <v>55.491867494897626</v>
      </c>
      <c r="H109" s="160">
        <f>[1]!f_risk_maxdownside(A109,"20200930","20210930")</f>
        <v>-3.3621081326669717</v>
      </c>
      <c r="I109" s="160">
        <f>[1]!f_return_ytd(A109,"0","20210930")</f>
        <v>4.7663770838224959</v>
      </c>
      <c r="J109" s="103">
        <v>4.9626594658217844E-2</v>
      </c>
      <c r="K109" s="103">
        <v>0.76325088339222613</v>
      </c>
    </row>
    <row r="110" spans="1:11" x14ac:dyDescent="0.35">
      <c r="A110" t="s">
        <v>1954</v>
      </c>
      <c r="B110" t="str">
        <f>[1]!f_info_relatedcode(A110)</f>
        <v>008034.OF</v>
      </c>
      <c r="C110" t="str">
        <f>[1]!f_info_name(A110)</f>
        <v>中加科盈A</v>
      </c>
      <c r="D110" t="str">
        <f>[1]!f_info_fundmanager(A110)</f>
        <v>闫沛贤,李继民</v>
      </c>
      <c r="E110" t="str">
        <f>[1]!f_info_corp_fundmanagementcompany(A110)</f>
        <v>中加基金</v>
      </c>
      <c r="F110" s="160">
        <f>[1]!f_netasset_total(A110,"",100000000)</f>
        <v>8.659451687699999</v>
      </c>
      <c r="G110" s="160">
        <f>[1]!s_info_corp_stocktonav(A110,"20210630")</f>
        <v>1.7365662707340994</v>
      </c>
      <c r="H110" s="160">
        <f>[1]!f_risk_maxdownside(A110,"20200930","20210930")</f>
        <v>-3.3002188920693634</v>
      </c>
      <c r="I110" s="160">
        <f>[1]!f_return_ytd(A110,"0","20210930")</f>
        <v>7.8448275862068941</v>
      </c>
      <c r="J110" s="103">
        <v>4.8467839338545177E-2</v>
      </c>
      <c r="K110" s="103">
        <v>0.83051689860834987</v>
      </c>
    </row>
    <row r="111" spans="1:11" x14ac:dyDescent="0.35">
      <c r="A111" t="s">
        <v>2554</v>
      </c>
      <c r="B111" t="str">
        <f>[1]!f_info_relatedcode(A111)</f>
        <v>003143.OF</v>
      </c>
      <c r="C111" t="str">
        <f>[1]!f_info_name(A111)</f>
        <v>鹏华弘达A</v>
      </c>
      <c r="D111" t="str">
        <f>[1]!f_info_fundmanager(A111)</f>
        <v>刘方正</v>
      </c>
      <c r="E111" t="str">
        <f>[1]!f_info_corp_fundmanagementcompany(A111)</f>
        <v>鹏华基金</v>
      </c>
      <c r="F111" s="160">
        <f>[1]!f_netasset_total(A111,"",100000000)</f>
        <v>8.2764513533000006</v>
      </c>
      <c r="G111" s="160">
        <f>[1]!s_info_corp_stocktonav(A111,"20210630")</f>
        <v>22.063784262392534</v>
      </c>
      <c r="H111" s="160">
        <f>[1]!f_risk_maxdownside(A111,"20200930","20210930")</f>
        <v>-3.2831346798943719</v>
      </c>
      <c r="I111" s="160">
        <f>[1]!f_return_ytd(A111,"0","20210930")</f>
        <v>3.4945340003705869</v>
      </c>
      <c r="J111" s="103">
        <v>4.4194293605827564E-2</v>
      </c>
      <c r="K111" s="103">
        <v>0.84142705543483753</v>
      </c>
    </row>
    <row r="112" spans="1:11" x14ac:dyDescent="0.35">
      <c r="A112" t="s">
        <v>2584</v>
      </c>
      <c r="B112" t="str">
        <f>[1]!f_info_relatedcode(A112)</f>
        <v>009157.OF</v>
      </c>
      <c r="C112" t="str">
        <f>[1]!f_info_name(A112)</f>
        <v>海富通富泽A</v>
      </c>
      <c r="D112" t="str">
        <f>[1]!f_info_fundmanager(A112)</f>
        <v>杜晓海,张靖爽</v>
      </c>
      <c r="E112" t="str">
        <f>[1]!f_info_corp_fundmanagementcompany(A112)</f>
        <v>海富通基金</v>
      </c>
      <c r="F112" s="160">
        <f>[1]!f_netasset_total(A112,"",100000000)</f>
        <v>6.4453361329999996</v>
      </c>
      <c r="G112" s="160">
        <f>[1]!s_info_corp_stocktonav(A112,"20210630")</f>
        <v>27.693064854626748</v>
      </c>
      <c r="H112" s="160">
        <f>[1]!f_risk_maxdownside(A112,"20200930","20210930")</f>
        <v>-3.2706383767256453</v>
      </c>
      <c r="I112" s="160">
        <f>[1]!f_return_ytd(A112,"0","20210930")</f>
        <v>3.4327787339835574</v>
      </c>
      <c r="J112" s="103">
        <v>3.1836112771808277E-2</v>
      </c>
      <c r="K112" s="103">
        <v>0.77749752274569861</v>
      </c>
    </row>
    <row r="113" spans="1:11" x14ac:dyDescent="0.35">
      <c r="A113" t="s">
        <v>2597</v>
      </c>
      <c r="B113">
        <f>[1]!f_info_relatedcode(A113)</f>
        <v>0</v>
      </c>
      <c r="C113" t="str">
        <f>[1]!f_info_name(A113)</f>
        <v>永赢鑫盛</v>
      </c>
      <c r="D113" t="str">
        <f>[1]!f_info_fundmanager(A113)</f>
        <v>万纯,徐沛琳</v>
      </c>
      <c r="E113" t="str">
        <f>[1]!f_info_corp_fundmanagementcompany(A113)</f>
        <v>永赢基金</v>
      </c>
      <c r="F113" s="160">
        <f>[1]!f_netasset_total(A113,"",100000000)</f>
        <v>6.5864877855999993</v>
      </c>
      <c r="G113" s="160">
        <f>[1]!s_info_corp_stocktonav(A113,"20210630")</f>
        <v>9.7113988207226569</v>
      </c>
      <c r="H113" s="160">
        <f>[1]!f_risk_maxdownside(A113,"20200930","20210930")</f>
        <v>-3.2521947326416565</v>
      </c>
      <c r="I113" s="160">
        <f>[1]!f_return_ytd(A113,"0","20210930")</f>
        <v>2.849999999999997</v>
      </c>
      <c r="J113" s="103">
        <v>3.6501082157740207E-2</v>
      </c>
      <c r="K113" s="103">
        <v>0.92407897415021367</v>
      </c>
    </row>
    <row r="114" spans="1:11" x14ac:dyDescent="0.35">
      <c r="A114" t="s">
        <v>1766</v>
      </c>
      <c r="B114" t="str">
        <f>[1]!f_info_relatedcode(A114)</f>
        <v>003118.OF</v>
      </c>
      <c r="C114" t="str">
        <f>[1]!f_info_name(A114)</f>
        <v>光大吉鑫A</v>
      </c>
      <c r="D114" t="str">
        <f>[1]!f_info_fundmanager(A114)</f>
        <v>房雷,李怀定</v>
      </c>
      <c r="E114" t="str">
        <f>[1]!f_info_corp_fundmanagementcompany(A114)</f>
        <v>光大保德信基金</v>
      </c>
      <c r="F114" s="160">
        <f>[1]!f_netasset_total(A114,"",100000000)</f>
        <v>9.1066817689999997</v>
      </c>
      <c r="G114" s="160">
        <f>[1]!s_info_corp_stocktonav(A114,"20210630")</f>
        <v>17.974020210884557</v>
      </c>
      <c r="H114" s="160">
        <f>[1]!f_risk_maxdownside(A114,"20200930","20210930")</f>
        <v>-3.190013869625516</v>
      </c>
      <c r="I114" s="160">
        <f>[1]!f_return_ytd(A114,"0","20210930")</f>
        <v>3.8571428571428563</v>
      </c>
      <c r="J114" s="103">
        <v>5.1533643173788793E-2</v>
      </c>
      <c r="K114" s="103">
        <v>0.8879839619095351</v>
      </c>
    </row>
    <row r="115" spans="1:11" x14ac:dyDescent="0.35">
      <c r="A115" t="s">
        <v>2539</v>
      </c>
      <c r="B115" t="str">
        <f>[1]!f_info_relatedcode(A115)</f>
        <v>002232.OF</v>
      </c>
      <c r="C115" t="str">
        <f>[1]!f_info_name(A115)</f>
        <v>华夏新趋势A</v>
      </c>
      <c r="D115" t="str">
        <f>[1]!f_info_fundmanager(A115)</f>
        <v>董阳阳</v>
      </c>
      <c r="E115" t="str">
        <f>[1]!f_info_corp_fundmanagementcompany(A115)</f>
        <v>华夏基金</v>
      </c>
      <c r="F115" s="160">
        <f>[1]!f_netasset_total(A115,"",100000000)</f>
        <v>7.6482473761000005</v>
      </c>
      <c r="G115" s="160">
        <f>[1]!s_info_corp_stocktonav(A115,"20210630")</f>
        <v>39.57348093364353</v>
      </c>
      <c r="H115" s="160">
        <f>[1]!f_risk_maxdownside(A115,"20200930","20210930")</f>
        <v>-3.1860970311368586</v>
      </c>
      <c r="I115" s="160">
        <f>[1]!f_return_ytd(A115,"0","20210930")</f>
        <v>2.5506376594148499</v>
      </c>
      <c r="J115" s="103">
        <v>4.1512424148091018E-2</v>
      </c>
      <c r="K115" s="103">
        <v>0.81721739687830519</v>
      </c>
    </row>
    <row r="116" spans="1:11" x14ac:dyDescent="0.35">
      <c r="A116" t="s">
        <v>2556</v>
      </c>
      <c r="B116" t="str">
        <f>[1]!f_info_relatedcode(A116)</f>
        <v>003344.OF</v>
      </c>
      <c r="C116" t="str">
        <f>[1]!f_info_name(A116)</f>
        <v>鹏华弘惠A</v>
      </c>
      <c r="D116" t="str">
        <f>[1]!f_info_fundmanager(A116)</f>
        <v>刘方正,牛孟艺</v>
      </c>
      <c r="E116" t="str">
        <f>[1]!f_info_corp_fundmanagementcompany(A116)</f>
        <v>鹏华基金</v>
      </c>
      <c r="F116" s="160">
        <f>[1]!f_netasset_total(A116,"",100000000)</f>
        <v>12.741410072100001</v>
      </c>
      <c r="G116" s="160">
        <f>[1]!s_info_corp_stocktonav(A116,"20210630")</f>
        <v>22.063784262392534</v>
      </c>
      <c r="H116" s="160">
        <f>[1]!f_risk_maxdownside(A116,"20200930","20210930")</f>
        <v>-3.1608730800323439</v>
      </c>
      <c r="I116" s="160">
        <f>[1]!f_return_ytd(A116,"0","20210930")</f>
        <v>6.4391747246127178</v>
      </c>
      <c r="J116" s="103">
        <v>4.4861963905436925E-2</v>
      </c>
      <c r="K116" s="103">
        <v>0.84142705543483753</v>
      </c>
    </row>
    <row r="117" spans="1:11" x14ac:dyDescent="0.35">
      <c r="A117" t="s">
        <v>1862</v>
      </c>
      <c r="B117" t="str">
        <f>[1]!f_info_relatedcode(A117)</f>
        <v>003604.OF</v>
      </c>
      <c r="C117" t="str">
        <f>[1]!f_info_name(A117)</f>
        <v>景顺长城泰安A</v>
      </c>
      <c r="D117" t="str">
        <f>[1]!f_info_fundmanager(A117)</f>
        <v>陈莹</v>
      </c>
      <c r="E117" t="str">
        <f>[1]!f_info_corp_fundmanagementcompany(A117)</f>
        <v>景顺长城基金</v>
      </c>
      <c r="F117" s="160">
        <f>[1]!f_netasset_total(A117,"",100000000)</f>
        <v>6.6426127489999995</v>
      </c>
      <c r="G117" s="160">
        <f>[1]!s_info_corp_stocktonav(A117,"20210630")</f>
        <v>44.006178117729547</v>
      </c>
      <c r="H117" s="160">
        <f>[1]!f_risk_maxdownside(A117,"20200930","20210930")</f>
        <v>-3.1027745212973858</v>
      </c>
      <c r="I117" s="160">
        <f>[1]!f_return_ytd(A117,"0","20210930")</f>
        <v>5.0080515297906629</v>
      </c>
      <c r="J117" s="103">
        <v>4.8874645640170571E-2</v>
      </c>
      <c r="K117" s="103">
        <v>0.82461982907354647</v>
      </c>
    </row>
    <row r="118" spans="1:11" x14ac:dyDescent="0.35">
      <c r="A118" t="s">
        <v>2564</v>
      </c>
      <c r="B118" t="str">
        <f>[1]!f_info_relatedcode(A118)</f>
        <v>003798.OF</v>
      </c>
      <c r="C118" t="str">
        <f>[1]!f_info_name(A118)</f>
        <v>华安新瑞利A</v>
      </c>
      <c r="D118" t="str">
        <f>[1]!f_info_fundmanager(A118)</f>
        <v>石雨欣</v>
      </c>
      <c r="E118" t="str">
        <f>[1]!f_info_corp_fundmanagementcompany(A118)</f>
        <v>华安基金</v>
      </c>
      <c r="F118" s="160">
        <f>[1]!f_netasset_total(A118,"",100000000)</f>
        <v>2.2997181251000001</v>
      </c>
      <c r="G118" s="160">
        <f>[1]!s_info_corp_stocktonav(A118,"20210630")</f>
        <v>28.471438124420807</v>
      </c>
      <c r="H118" s="160">
        <f>[1]!f_risk_maxdownside(A118,"20200930","20210930")</f>
        <v>-2.9846357421157075</v>
      </c>
      <c r="I118" s="160">
        <f>[1]!f_return_ytd(A118,"0","20210930")</f>
        <v>5.7764723602952239</v>
      </c>
      <c r="J118" s="103">
        <v>6.7182553731209183E-2</v>
      </c>
      <c r="K118" s="103">
        <v>0.78556723371979631</v>
      </c>
    </row>
    <row r="119" spans="1:11" x14ac:dyDescent="0.35">
      <c r="A119" t="s">
        <v>2552</v>
      </c>
      <c r="B119">
        <f>[1]!f_info_relatedcode(A119)</f>
        <v>0</v>
      </c>
      <c r="C119" t="str">
        <f>[1]!f_info_name(A119)</f>
        <v>新华红利回报</v>
      </c>
      <c r="D119" t="str">
        <f>[1]!f_info_fundmanager(A119)</f>
        <v>姚秋</v>
      </c>
      <c r="E119" t="str">
        <f>[1]!f_info_corp_fundmanagementcompany(A119)</f>
        <v>新华基金</v>
      </c>
      <c r="F119" s="160">
        <f>[1]!f_netasset_total(A119,"",100000000)</f>
        <v>6.7832680099999996</v>
      </c>
      <c r="G119" s="160">
        <f>[1]!s_info_corp_stocktonav(A119,"20210630")</f>
        <v>24.836487974366879</v>
      </c>
      <c r="H119" s="160">
        <f>[1]!f_risk_maxdownside(A119,"20200930","20210930")</f>
        <v>-2.9836296426685469</v>
      </c>
      <c r="I119" s="160">
        <f>[1]!f_return_ytd(A119,"0","20210930")</f>
        <v>3.3712900272974653</v>
      </c>
      <c r="J119" s="103">
        <v>4.7596063565451832E-2</v>
      </c>
      <c r="K119" s="103">
        <v>0.85240621447517995</v>
      </c>
    </row>
    <row r="120" spans="1:11" x14ac:dyDescent="0.35">
      <c r="A120" t="s">
        <v>2536</v>
      </c>
      <c r="B120" t="str">
        <f>[1]!f_info_relatedcode(A120)</f>
        <v>002119.OF</v>
      </c>
      <c r="C120" t="str">
        <f>[1]!f_info_name(A120)</f>
        <v>广发安盈A</v>
      </c>
      <c r="D120" t="str">
        <f>[1]!f_info_fundmanager(A120)</f>
        <v>吴敌,张芊</v>
      </c>
      <c r="E120" t="str">
        <f>[1]!f_info_corp_fundmanagementcompany(A120)</f>
        <v>广发基金</v>
      </c>
      <c r="F120" s="160">
        <f>[1]!f_netasset_total(A120,"",100000000)</f>
        <v>7.1592003370000006</v>
      </c>
      <c r="G120" s="160">
        <f>[1]!s_info_corp_stocktonav(A120,"20210630")</f>
        <v>32.835349917512502</v>
      </c>
      <c r="H120" s="160">
        <f>[1]!f_risk_maxdownside(A120,"20200930","20210930")</f>
        <v>-2.9629629629629655</v>
      </c>
      <c r="I120" s="160">
        <f>[1]!f_return_ytd(A120,"0","20210930")</f>
        <v>5.1388888888888937</v>
      </c>
      <c r="J120" s="103">
        <v>3.0480695278052562E-2</v>
      </c>
      <c r="K120" s="103">
        <v>0.73350544393310135</v>
      </c>
    </row>
    <row r="121" spans="1:11" x14ac:dyDescent="0.35">
      <c r="A121" t="s">
        <v>414</v>
      </c>
      <c r="B121" t="str">
        <f>[1]!f_info_relatedcode(A121)</f>
        <v>002784.OF</v>
      </c>
      <c r="C121" t="str">
        <f>[1]!f_info_name(A121)</f>
        <v>东方红价值精选A</v>
      </c>
      <c r="D121" t="str">
        <f>[1]!f_info_fundmanager(A121)</f>
        <v>纪文静</v>
      </c>
      <c r="E121" t="str">
        <f>[1]!f_info_corp_fundmanagementcompany(A121)</f>
        <v>东证资管</v>
      </c>
      <c r="F121" s="163">
        <f>[1]!f_netasset_total(A121,"",100000000)</f>
        <v>15.271341033900001</v>
      </c>
      <c r="G121" s="160">
        <f>[1]!s_info_corp_stocktonav(A121,"20210630")</f>
        <v>60.926826165790992</v>
      </c>
      <c r="H121" s="160">
        <f>[1]!f_risk_maxdownside(A121,"20200930","20210930")</f>
        <v>-2.9545300535339218</v>
      </c>
      <c r="I121" s="160">
        <f>[1]!f_return_ytd(A121,"0","20210930")</f>
        <v>3.8251748251748214</v>
      </c>
      <c r="J121" s="103">
        <v>3.1603331597939856E-2</v>
      </c>
      <c r="K121" s="103">
        <v>0.87836500395882822</v>
      </c>
    </row>
    <row r="122" spans="1:11" x14ac:dyDescent="0.35">
      <c r="A122" t="s">
        <v>1921</v>
      </c>
      <c r="B122" t="str">
        <f>[1]!f_info_relatedcode(A122)</f>
        <v>005318.OF</v>
      </c>
      <c r="C122" t="str">
        <f>[1]!f_info_name(A122)</f>
        <v>万家瑞舜A</v>
      </c>
      <c r="D122" t="str">
        <f>[1]!f_info_fundmanager(A122)</f>
        <v>尹诚庸</v>
      </c>
      <c r="E122" t="str">
        <f>[1]!f_info_corp_fundmanagementcompany(A122)</f>
        <v>万家基金</v>
      </c>
      <c r="F122" s="160">
        <f>[1]!f_netasset_total(A122,"",100000000)</f>
        <v>9.6867778061000003</v>
      </c>
      <c r="G122" s="160">
        <f>[1]!s_info_corp_stocktonav(A122,"20210630")</f>
        <v>23.416410488014929</v>
      </c>
      <c r="H122" s="160">
        <f>[1]!f_risk_maxdownside(A122,"20200930","20210930")</f>
        <v>-2.9247453171212681</v>
      </c>
      <c r="I122" s="160">
        <f>[1]!f_return_ytd(A122,"0","20210930")</f>
        <v>6.1557030778515509</v>
      </c>
      <c r="J122" s="103">
        <v>4.8410377048550071E-2</v>
      </c>
      <c r="K122" s="103">
        <v>0.94649244470399296</v>
      </c>
    </row>
    <row r="123" spans="1:11" x14ac:dyDescent="0.35">
      <c r="A123" t="s">
        <v>1872</v>
      </c>
      <c r="B123">
        <f>[1]!f_info_relatedcode(A123)</f>
        <v>0</v>
      </c>
      <c r="C123" t="str">
        <f>[1]!f_info_name(A123)</f>
        <v>南方安颐</v>
      </c>
      <c r="D123" t="str">
        <f>[1]!f_info_fundmanager(A123)</f>
        <v>吴剑毅</v>
      </c>
      <c r="E123" t="str">
        <f>[1]!f_info_corp_fundmanagementcompany(A123)</f>
        <v>南方基金</v>
      </c>
      <c r="F123" s="160">
        <f>[1]!f_netasset_total(A123,"",100000000)</f>
        <v>9.7082864510000011</v>
      </c>
      <c r="G123" s="160">
        <f>[1]!s_info_corp_stocktonav(A123,"20210630")</f>
        <v>24.458181896219401</v>
      </c>
      <c r="H123" s="160">
        <f>[1]!f_risk_maxdownside(A123,"20200930","20210930")</f>
        <v>-2.922868741542632</v>
      </c>
      <c r="I123" s="160">
        <f>[1]!f_return_ytd(A123,"0","20210930")</f>
        <v>3.492563376790017</v>
      </c>
      <c r="J123" s="103"/>
      <c r="K123" s="103">
        <v>0.65695013965650439</v>
      </c>
    </row>
    <row r="124" spans="1:11" x14ac:dyDescent="0.35">
      <c r="A124" t="s">
        <v>2582</v>
      </c>
      <c r="B124" t="str">
        <f>[1]!f_info_relatedcode(A124)</f>
        <v>008847.OF</v>
      </c>
      <c r="C124" t="str">
        <f>[1]!f_info_name(A124)</f>
        <v>大成民稳增长A</v>
      </c>
      <c r="D124" t="str">
        <f>[1]!f_info_fundmanager(A124)</f>
        <v>王磊,徐雄晖</v>
      </c>
      <c r="E124" t="str">
        <f>[1]!f_info_corp_fundmanagementcompany(A124)</f>
        <v>大成基金</v>
      </c>
      <c r="F124" s="160">
        <f>[1]!f_netasset_total(A124,"",100000000)</f>
        <v>5.6791050485000003</v>
      </c>
      <c r="G124" s="160">
        <f>[1]!s_info_corp_stocktonav(A124,"20210630")</f>
        <v>22.698200838312133</v>
      </c>
      <c r="H124" s="160">
        <f>[1]!f_risk_maxdownside(A124,"20200930","20210930")</f>
        <v>-2.8892310479123302</v>
      </c>
      <c r="I124" s="160">
        <f>[1]!f_return_ytd(A124,"0","20210930")</f>
        <v>2.0303169499310982</v>
      </c>
      <c r="J124" s="103">
        <v>3.2401568391042683E-2</v>
      </c>
      <c r="K124" s="103">
        <v>0.81659609429311764</v>
      </c>
    </row>
    <row r="125" spans="1:11" x14ac:dyDescent="0.35">
      <c r="A125" t="s">
        <v>2513</v>
      </c>
      <c r="B125" t="str">
        <f>[1]!f_info_relatedcode(A125)</f>
        <v>000933.OF</v>
      </c>
      <c r="C125" t="str">
        <f>[1]!f_info_name(A125)</f>
        <v>前海开源睿远稳健增利A</v>
      </c>
      <c r="D125" t="str">
        <f>[1]!f_info_fundmanager(A125)</f>
        <v>刘静,董治国</v>
      </c>
      <c r="E125" t="str">
        <f>[1]!f_info_corp_fundmanagementcompany(A125)</f>
        <v>前海开源基金</v>
      </c>
      <c r="F125" s="160">
        <f>[1]!f_netasset_total(A125,"",100000000)</f>
        <v>6.3735609912999998</v>
      </c>
      <c r="G125" s="160">
        <f>[1]!s_info_corp_stocktonav(A125,"20210630")</f>
        <v>60.0718477170455</v>
      </c>
      <c r="H125" s="160">
        <f>[1]!f_risk_maxdownside(A125,"20200930","20210930")</f>
        <v>-2.8085735402808565</v>
      </c>
      <c r="I125" s="160">
        <f>[1]!f_return_ytd(A125,"0","20210930")</f>
        <v>3.7678975131876418</v>
      </c>
      <c r="J125" s="103">
        <v>5.6948479471429975E-2</v>
      </c>
      <c r="K125" s="103">
        <v>0.90942237574361928</v>
      </c>
    </row>
    <row r="126" spans="1:11" x14ac:dyDescent="0.35">
      <c r="A126" t="s">
        <v>1802</v>
      </c>
      <c r="B126">
        <f>[1]!f_info_relatedcode(A126)</f>
        <v>0</v>
      </c>
      <c r="C126" t="str">
        <f>[1]!f_info_name(A126)</f>
        <v>国泰融信</v>
      </c>
      <c r="D126" t="str">
        <f>[1]!f_info_fundmanager(A126)</f>
        <v>戴计辉</v>
      </c>
      <c r="E126" t="str">
        <f>[1]!f_info_corp_fundmanagementcompany(A126)</f>
        <v>国泰基金</v>
      </c>
      <c r="F126" s="160">
        <f>[1]!f_netasset_total(A126,"",100000000)</f>
        <v>10.5707539911</v>
      </c>
      <c r="G126" s="160">
        <f>[1]!s_info_corp_stocktonav(A126,"20210630")</f>
        <v>33.19549860461381</v>
      </c>
      <c r="H126" s="160">
        <f>[1]!f_risk_maxdownside(A126,"20200930","20210930")</f>
        <v>-2.8065630397236649</v>
      </c>
      <c r="I126" s="160">
        <f>[1]!f_return_ytd(A126,"0","20210930")</f>
        <v>6.3010501750291548</v>
      </c>
      <c r="J126" s="103">
        <v>4.062812947420677E-2</v>
      </c>
      <c r="K126" s="103">
        <v>0.89026604068857595</v>
      </c>
    </row>
    <row r="127" spans="1:11" x14ac:dyDescent="0.35">
      <c r="A127" t="s">
        <v>2570</v>
      </c>
      <c r="B127" t="str">
        <f>[1]!f_info_relatedcode(A127)</f>
        <v>004757.OF</v>
      </c>
      <c r="C127" t="str">
        <f>[1]!f_info_name(A127)</f>
        <v>国寿安保稳吉A</v>
      </c>
      <c r="D127" t="str">
        <f>[1]!f_info_fundmanager(A127)</f>
        <v>吴闻,张标</v>
      </c>
      <c r="E127" t="str">
        <f>[1]!f_info_corp_fundmanagementcompany(A127)</f>
        <v>国寿安保基金</v>
      </c>
      <c r="F127" s="160">
        <f>[1]!f_netasset_total(A127,"",100000000)</f>
        <v>8.1842347973000003</v>
      </c>
      <c r="G127" s="160">
        <f>[1]!s_info_corp_stocktonav(A127,"20210630")</f>
        <v>5.76897473863625</v>
      </c>
      <c r="H127" s="160">
        <f>[1]!f_risk_maxdownside(A127,"20200930","20210930")</f>
        <v>-2.8048370843130868</v>
      </c>
      <c r="I127" s="160">
        <f>[1]!f_return_ytd(A127,"0","20210930")</f>
        <v>4.8269264219864496</v>
      </c>
      <c r="J127" s="103">
        <v>3.9143778323586516E-2</v>
      </c>
      <c r="K127" s="103">
        <v>0.88703128731788872</v>
      </c>
    </row>
    <row r="128" spans="1:11" x14ac:dyDescent="0.35">
      <c r="A128" t="s">
        <v>1866</v>
      </c>
      <c r="B128" t="str">
        <f>[1]!f_info_relatedcode(A128)</f>
        <v>011391.OF</v>
      </c>
      <c r="C128" t="str">
        <f>[1]!f_info_name(A128)</f>
        <v>民生加银新战略A</v>
      </c>
      <c r="D128" t="str">
        <f>[1]!f_info_fundmanager(A128)</f>
        <v>柳世庆,刘昊</v>
      </c>
      <c r="E128" t="str">
        <f>[1]!f_info_corp_fundmanagementcompany(A128)</f>
        <v>民生加银基金</v>
      </c>
      <c r="F128" s="160">
        <f>[1]!f_netasset_total(A128,"",100000000)</f>
        <v>6.5136174717999991</v>
      </c>
      <c r="G128" s="160">
        <f>[1]!s_info_corp_stocktonav(A128,"20210630")</f>
        <v>19.113802148422735</v>
      </c>
      <c r="H128" s="160">
        <f>[1]!f_risk_maxdownside(A128,"20200930","20210930")</f>
        <v>-2.7976190476190426</v>
      </c>
      <c r="I128" s="160">
        <f>[1]!f_return_ytd(A128,"0","20210930")</f>
        <v>0.90680023070972715</v>
      </c>
      <c r="J128" s="103">
        <v>3.2667115159243393E-2</v>
      </c>
      <c r="K128" s="103">
        <v>0.88156913902348122</v>
      </c>
    </row>
    <row r="129" spans="1:11" x14ac:dyDescent="0.35">
      <c r="A129" t="s">
        <v>2534</v>
      </c>
      <c r="B129" t="str">
        <f>[1]!f_info_relatedcode(A129)</f>
        <v>002026.OF</v>
      </c>
      <c r="C129" t="str">
        <f>[1]!f_info_name(A129)</f>
        <v>广发聚盛A</v>
      </c>
      <c r="D129" t="str">
        <f>[1]!f_info_fundmanager(A129)</f>
        <v>李晓博</v>
      </c>
      <c r="E129" t="str">
        <f>[1]!f_info_corp_fundmanagementcompany(A129)</f>
        <v>广发基金</v>
      </c>
      <c r="F129" s="160">
        <f>[1]!f_netasset_total(A129,"",100000000)</f>
        <v>9.9238670639999995</v>
      </c>
      <c r="G129" s="160">
        <f>[1]!s_info_corp_stocktonav(A129,"20210630")</f>
        <v>32.835349917512502</v>
      </c>
      <c r="H129" s="160">
        <f>[1]!f_risk_maxdownside(A129,"20200930","20210930")</f>
        <v>-2.7759418374091087</v>
      </c>
      <c r="I129" s="160">
        <f>[1]!f_return_ytd(A129,"0","20210930")</f>
        <v>4.4016133504884838</v>
      </c>
      <c r="J129" s="103">
        <v>3.6144285606448105E-2</v>
      </c>
      <c r="K129" s="103">
        <v>0.73350544393310135</v>
      </c>
    </row>
    <row r="130" spans="1:11" x14ac:dyDescent="0.35">
      <c r="A130" t="s">
        <v>1768</v>
      </c>
      <c r="B130" t="str">
        <f>[1]!f_info_relatedcode(A130)</f>
        <v>001904.OF</v>
      </c>
      <c r="C130" t="str">
        <f>[1]!f_info_name(A130)</f>
        <v>光大欣鑫A</v>
      </c>
      <c r="D130" t="str">
        <f>[1]!f_info_fundmanager(A130)</f>
        <v>陈栋,黄波</v>
      </c>
      <c r="E130" t="str">
        <f>[1]!f_info_corp_fundmanagementcompany(A130)</f>
        <v>光大保德信基金</v>
      </c>
      <c r="F130" s="160">
        <f>[1]!f_netasset_total(A130,"",100000000)</f>
        <v>8.9323112039999994</v>
      </c>
      <c r="G130" s="160">
        <f>[1]!s_info_corp_stocktonav(A130,"20210630")</f>
        <v>17.974020210884557</v>
      </c>
      <c r="H130" s="160">
        <f>[1]!f_risk_maxdownside(A130,"20200930","20210930")</f>
        <v>-2.711028958718432</v>
      </c>
      <c r="I130" s="160">
        <f>[1]!f_return_ytd(A130,"0","20210930")</f>
        <v>3.8750238527776677</v>
      </c>
      <c r="J130" s="103">
        <v>4.5455140749391221E-2</v>
      </c>
      <c r="K130" s="103">
        <v>0.8879839619095351</v>
      </c>
    </row>
    <row r="131" spans="1:11" x14ac:dyDescent="0.35">
      <c r="A131" t="s">
        <v>2517</v>
      </c>
      <c r="B131" t="str">
        <f>[1]!f_info_relatedcode(A131)</f>
        <v>001446.OF</v>
      </c>
      <c r="C131" t="str">
        <f>[1]!f_info_name(A131)</f>
        <v>招商丰泽A</v>
      </c>
      <c r="D131" t="str">
        <f>[1]!f_info_fundmanager(A131)</f>
        <v>王刚</v>
      </c>
      <c r="E131" t="str">
        <f>[1]!f_info_corp_fundmanagementcompany(A131)</f>
        <v>招商基金</v>
      </c>
      <c r="F131" s="160">
        <f>[1]!f_netasset_total(A131,"",100000000)</f>
        <v>9.7019882091999996</v>
      </c>
      <c r="G131" s="160">
        <f>[1]!s_info_corp_stocktonav(A131,"20210630")</f>
        <v>24.365449115174183</v>
      </c>
      <c r="H131" s="160">
        <f>[1]!f_risk_maxdownside(A131,"20200930","20210930")</f>
        <v>-2.7044025157232796</v>
      </c>
      <c r="I131" s="160">
        <f>[1]!f_return_ytd(A131,"0","20210930")</f>
        <v>8.0027835768963111</v>
      </c>
      <c r="J131" s="103">
        <v>4.8156630130332015E-2</v>
      </c>
      <c r="K131" s="103">
        <v>0.88546448087431695</v>
      </c>
    </row>
    <row r="132" spans="1:11" x14ac:dyDescent="0.35">
      <c r="A132" t="s">
        <v>2511</v>
      </c>
      <c r="B132" t="str">
        <f>[1]!f_info_relatedcode(A132)</f>
        <v>002017.OF</v>
      </c>
      <c r="C132" t="str">
        <f>[1]!f_info_name(A132)</f>
        <v>招商瑞丰A</v>
      </c>
      <c r="D132" t="str">
        <f>[1]!f_info_fundmanager(A132)</f>
        <v>王刚</v>
      </c>
      <c r="E132" t="str">
        <f>[1]!f_info_corp_fundmanagementcompany(A132)</f>
        <v>招商基金</v>
      </c>
      <c r="F132" s="160">
        <f>[1]!f_netasset_total(A132,"",100000000)</f>
        <v>9.4993162040999994</v>
      </c>
      <c r="G132" s="160">
        <f>[1]!s_info_corp_stocktonav(A132,"20210630")</f>
        <v>24.365449115174183</v>
      </c>
      <c r="H132" s="160">
        <f>[1]!f_risk_maxdownside(A132,"20200930","20210930")</f>
        <v>-2.6800670016750336</v>
      </c>
      <c r="I132" s="160">
        <f>[1]!f_return_ytd(A132,"0","20210930")</f>
        <v>7.5645756457564595</v>
      </c>
      <c r="J132" s="103">
        <v>4.5314124266554331E-2</v>
      </c>
      <c r="K132" s="103">
        <v>0.88546448087431695</v>
      </c>
    </row>
    <row r="133" spans="1:11" x14ac:dyDescent="0.35">
      <c r="A133" t="s">
        <v>1800</v>
      </c>
      <c r="B133">
        <f>[1]!f_info_relatedcode(A133)</f>
        <v>0</v>
      </c>
      <c r="C133" t="str">
        <f>[1]!f_info_name(A133)</f>
        <v>国泰民利策略收益</v>
      </c>
      <c r="D133" t="str">
        <f>[1]!f_info_fundmanager(A133)</f>
        <v>戴计辉</v>
      </c>
      <c r="E133" t="str">
        <f>[1]!f_info_corp_fundmanagementcompany(A133)</f>
        <v>国泰基金</v>
      </c>
      <c r="F133" s="160">
        <f>[1]!f_netasset_total(A133,"",100000000)</f>
        <v>10.547879241</v>
      </c>
      <c r="G133" s="160">
        <f>[1]!s_info_corp_stocktonav(A133,"20210630")</f>
        <v>33.19549860461381</v>
      </c>
      <c r="H133" s="160">
        <f>[1]!f_risk_maxdownside(A133,"20200930","20210930")</f>
        <v>-2.6654476404810499</v>
      </c>
      <c r="I133" s="160">
        <f>[1]!f_return_ytd(A133,"0","20210930")</f>
        <v>6.5491367378159735</v>
      </c>
      <c r="J133" s="103">
        <v>4.1375459042940224E-2</v>
      </c>
      <c r="K133" s="103">
        <v>0.89026604068857595</v>
      </c>
    </row>
    <row r="134" spans="1:11" x14ac:dyDescent="0.35">
      <c r="A134" t="s">
        <v>2549</v>
      </c>
      <c r="B134" t="str">
        <f>[1]!f_info_relatedcode(A134)</f>
        <v>013742.OF</v>
      </c>
      <c r="C134" t="str">
        <f>[1]!f_info_name(A134)</f>
        <v>兴业聚源A</v>
      </c>
      <c r="D134" t="str">
        <f>[1]!f_info_fundmanager(A134)</f>
        <v>徐青</v>
      </c>
      <c r="E134" t="str">
        <f>[1]!f_info_corp_fundmanagementcompany(A134)</f>
        <v>兴业基金</v>
      </c>
      <c r="F134" s="160">
        <f>[1]!f_netasset_total(A134,"",100000000)</f>
        <v>7.1874765332000008</v>
      </c>
      <c r="G134" s="160">
        <f>[1]!s_info_corp_stocktonav(A134,"20210630")</f>
        <v>2.7010744481034372</v>
      </c>
      <c r="H134" s="160">
        <f>[1]!f_risk_maxdownside(A134,"20200930","20210930")</f>
        <v>-2.6443980514961751</v>
      </c>
      <c r="I134" s="160">
        <f>[1]!f_return_ytd(A134,"0","20210930")</f>
        <v>4.1963015647226296</v>
      </c>
      <c r="J134" s="103"/>
      <c r="K134" s="103">
        <v>0.90469849724177287</v>
      </c>
    </row>
    <row r="135" spans="1:11" x14ac:dyDescent="0.35">
      <c r="A135" t="s">
        <v>2551</v>
      </c>
      <c r="B135" t="str">
        <f>[1]!f_info_relatedcode(A135)</f>
        <v>002777.OF</v>
      </c>
      <c r="C135" t="str">
        <f>[1]!f_info_name(A135)</f>
        <v>招商安荣A</v>
      </c>
      <c r="D135" t="str">
        <f>[1]!f_info_fundmanager(A135)</f>
        <v>王刚</v>
      </c>
      <c r="E135" t="str">
        <f>[1]!f_info_corp_fundmanagementcompany(A135)</f>
        <v>招商基金</v>
      </c>
      <c r="F135" s="160">
        <f>[1]!f_netasset_total(A135,"",100000000)</f>
        <v>6.5411696028000001</v>
      </c>
      <c r="G135" s="160">
        <f>[1]!s_info_corp_stocktonav(A135,"20210630")</f>
        <v>24.365449115174183</v>
      </c>
      <c r="H135" s="160">
        <f>[1]!f_risk_maxdownside(A135,"20200930","20210930")</f>
        <v>-2.6417436887846599</v>
      </c>
      <c r="I135" s="160">
        <f>[1]!f_return_ytd(A135,"0","20210930")</f>
        <v>8.5696765292043633</v>
      </c>
      <c r="J135" s="103"/>
      <c r="K135" s="103">
        <v>0.88546448087431695</v>
      </c>
    </row>
    <row r="136" spans="1:11" x14ac:dyDescent="0.35">
      <c r="A136" t="s">
        <v>1917</v>
      </c>
      <c r="B136" t="str">
        <f>[1]!f_info_relatedcode(A136)</f>
        <v>005997.OF</v>
      </c>
      <c r="C136" t="str">
        <f>[1]!f_info_name(A136)</f>
        <v>天弘裕利A</v>
      </c>
      <c r="D136" t="str">
        <f>[1]!f_info_fundmanager(A136)</f>
        <v>张寓,彭玮</v>
      </c>
      <c r="E136" t="str">
        <f>[1]!f_info_corp_fundmanagementcompany(A136)</f>
        <v>天弘基金</v>
      </c>
      <c r="F136" s="160">
        <f>[1]!f_netasset_total(A136,"",100000000)</f>
        <v>5.7855751923000005</v>
      </c>
      <c r="G136" s="160">
        <f>[1]!s_info_corp_stocktonav(A136,"20210630")</f>
        <v>6.1673330694777535</v>
      </c>
      <c r="H136" s="160">
        <f>[1]!f_risk_maxdownside(A136,"20200930","20210930")</f>
        <v>-2.6391991395714451</v>
      </c>
      <c r="I136" s="160">
        <f>[1]!f_return_ytd(A136,"0","20210930")</f>
        <v>3.3562166285278465</v>
      </c>
      <c r="J136" s="103">
        <v>3.7863733678233202E-2</v>
      </c>
      <c r="K136" s="103">
        <v>0.89607552469376606</v>
      </c>
    </row>
    <row r="137" spans="1:11" x14ac:dyDescent="0.35">
      <c r="A137" t="s">
        <v>1844</v>
      </c>
      <c r="B137" t="str">
        <f>[1]!f_info_relatedcode(A137)</f>
        <v>005178.OF</v>
      </c>
      <c r="C137" t="str">
        <f>[1]!f_info_name(A137)</f>
        <v>华夏睿磐泰利A</v>
      </c>
      <c r="D137" t="str">
        <f>[1]!f_info_fundmanager(A137)</f>
        <v>宋洋</v>
      </c>
      <c r="E137" t="str">
        <f>[1]!f_info_corp_fundmanagementcompany(A137)</f>
        <v>华夏基金</v>
      </c>
      <c r="F137" s="160">
        <f>[1]!f_netasset_total(A137,"",100000000)</f>
        <v>8.6048803977000006</v>
      </c>
      <c r="G137" s="160">
        <f>[1]!s_info_corp_stocktonav(A137,"20210630")</f>
        <v>39.57348093364353</v>
      </c>
      <c r="H137" s="160">
        <f>[1]!f_risk_maxdownside(A137,"20200930","20210930")</f>
        <v>-2.631782645715615</v>
      </c>
      <c r="I137" s="160">
        <f>[1]!f_return_ytd(A137,"0","20210930")</f>
        <v>8.1152040735142101</v>
      </c>
      <c r="J137" s="103">
        <v>3.9788151734906886E-2</v>
      </c>
      <c r="K137" s="103">
        <v>0.81721739687830519</v>
      </c>
    </row>
    <row r="138" spans="1:11" x14ac:dyDescent="0.35">
      <c r="A138" t="s">
        <v>1857</v>
      </c>
      <c r="B138">
        <f>[1]!f_info_relatedcode(A138)</f>
        <v>0</v>
      </c>
      <c r="C138" t="str">
        <f>[1]!f_info_name(A138)</f>
        <v>建信鑫荣回报</v>
      </c>
      <c r="D138" t="str">
        <f>[1]!f_info_fundmanager(A138)</f>
        <v>叶乐天</v>
      </c>
      <c r="E138" t="str">
        <f>[1]!f_info_corp_fundmanagementcompany(A138)</f>
        <v>建信基金</v>
      </c>
      <c r="F138" s="160">
        <f>[1]!f_netasset_total(A138,"",100000000)</f>
        <v>4.1747733055000005</v>
      </c>
      <c r="G138" s="160">
        <f>[1]!s_info_corp_stocktonav(A138,"20210630")</f>
        <v>4.6062689584187613</v>
      </c>
      <c r="H138" s="160">
        <f>[1]!f_risk_maxdownside(A138,"20200930","20210930")</f>
        <v>-2.5826446280991733</v>
      </c>
      <c r="I138" s="160">
        <f>[1]!f_return_ytd(A138,"0","20210930")</f>
        <v>4.8850719878757261</v>
      </c>
      <c r="J138" s="103">
        <v>4.7906995738130995E-2</v>
      </c>
      <c r="K138" s="103">
        <v>0.86000114659175597</v>
      </c>
    </row>
    <row r="139" spans="1:11" x14ac:dyDescent="0.35">
      <c r="A139" t="s">
        <v>1931</v>
      </c>
      <c r="B139" t="str">
        <f>[1]!f_info_relatedcode(A139)</f>
        <v>519614.OF,519615.OF</v>
      </c>
      <c r="C139" t="str">
        <f>[1]!f_info_name(A139)</f>
        <v>银河君尚A</v>
      </c>
      <c r="D139" t="str">
        <f>[1]!f_info_fundmanager(A139)</f>
        <v>罗博,刘铭,卢轶乔</v>
      </c>
      <c r="E139" t="str">
        <f>[1]!f_info_corp_fundmanagementcompany(A139)</f>
        <v>银河基金</v>
      </c>
      <c r="F139" s="160">
        <f>[1]!f_netasset_total(A139,"",100000000)</f>
        <v>7.8461333535</v>
      </c>
      <c r="G139" s="160">
        <f>[1]!s_info_corp_stocktonav(A139,"20210630")</f>
        <v>29.365104290174752</v>
      </c>
      <c r="H139" s="160">
        <f>[1]!f_risk_maxdownside(A139,"20200930","20210930")</f>
        <v>-2.5792619542619444</v>
      </c>
      <c r="I139" s="160">
        <f>[1]!f_return_ytd(A139,"0","20210930")</f>
        <v>9.2860941239032133</v>
      </c>
      <c r="J139" s="103">
        <v>5.062169440791095E-2</v>
      </c>
      <c r="K139" s="103">
        <v>0.83898217780982798</v>
      </c>
    </row>
    <row r="140" spans="1:11" x14ac:dyDescent="0.35">
      <c r="A140" t="s">
        <v>2588</v>
      </c>
      <c r="B140" t="str">
        <f>[1]!f_info_relatedcode(A140)</f>
        <v>010061.OF</v>
      </c>
      <c r="C140" t="str">
        <f>[1]!f_info_name(A140)</f>
        <v>华泰柏瑞景利A</v>
      </c>
      <c r="D140" t="str">
        <f>[1]!f_info_fundmanager(A140)</f>
        <v>吴邦栋,何子建</v>
      </c>
      <c r="E140" t="str">
        <f>[1]!f_info_corp_fundmanagementcompany(A140)</f>
        <v>华泰柏瑞基金</v>
      </c>
      <c r="F140" s="160">
        <f>[1]!f_netasset_total(A140,"",100000000)</f>
        <v>8.3053861060000003</v>
      </c>
      <c r="G140" s="160">
        <f>[1]!s_info_corp_stocktonav(A140,"20210630")</f>
        <v>55.491867494897626</v>
      </c>
      <c r="H140" s="160">
        <f>[1]!f_risk_maxdownside(A140,"20200930","20210930")</f>
        <v>-2.5535969509290286</v>
      </c>
      <c r="I140" s="160">
        <f>[1]!f_return_ytd(A140,"0","20210930")</f>
        <v>7.046847203004539</v>
      </c>
      <c r="J140" s="103">
        <v>4.3568396168368655E-2</v>
      </c>
      <c r="K140" s="103">
        <v>0.76325088339222613</v>
      </c>
    </row>
    <row r="141" spans="1:11" x14ac:dyDescent="0.35">
      <c r="A141" t="s">
        <v>2545</v>
      </c>
      <c r="B141" t="str">
        <f>[1]!f_info_relatedcode(A141)</f>
        <v>008221.OF</v>
      </c>
      <c r="C141" t="str">
        <f>[1]!f_info_name(A141)</f>
        <v>兴业聚鑫A</v>
      </c>
      <c r="D141" t="str">
        <f>[1]!f_info_fundmanager(A141)</f>
        <v>腊博</v>
      </c>
      <c r="E141" t="str">
        <f>[1]!f_info_corp_fundmanagementcompany(A141)</f>
        <v>兴业基金</v>
      </c>
      <c r="F141" s="160">
        <f>[1]!f_netasset_total(A141,"",100000000)</f>
        <v>8.6154547275999995</v>
      </c>
      <c r="G141" s="160">
        <f>[1]!s_info_corp_stocktonav(A141,"20210630")</f>
        <v>2.7010744481034372</v>
      </c>
      <c r="H141" s="160">
        <f>[1]!f_risk_maxdownside(A141,"20200930","20210930")</f>
        <v>-2.5423728813559352</v>
      </c>
      <c r="I141" s="160">
        <f>[1]!f_return_ytd(A141,"0","20210930")</f>
        <v>4.028776978417266</v>
      </c>
      <c r="J141" s="103">
        <v>4.3444533116698006E-2</v>
      </c>
      <c r="K141" s="103">
        <v>0.90469849724177287</v>
      </c>
    </row>
    <row r="142" spans="1:11" x14ac:dyDescent="0.35">
      <c r="A142" t="s">
        <v>1860</v>
      </c>
      <c r="B142" t="str">
        <f>[1]!f_info_relatedcode(A142)</f>
        <v>001379.OF</v>
      </c>
      <c r="C142" t="str">
        <f>[1]!f_info_name(A142)</f>
        <v>景顺长城领先回报A</v>
      </c>
      <c r="D142" t="str">
        <f>[1]!f_info_fundmanager(A142)</f>
        <v>徐喻军,陈健宾</v>
      </c>
      <c r="E142" t="str">
        <f>[1]!f_info_corp_fundmanagementcompany(A142)</f>
        <v>景顺长城基金</v>
      </c>
      <c r="F142" s="160">
        <f>[1]!f_netasset_total(A142,"",100000000)</f>
        <v>8.4343032222000005</v>
      </c>
      <c r="G142" s="160">
        <f>[1]!s_info_corp_stocktonav(A142,"20210630")</f>
        <v>44.006178117729547</v>
      </c>
      <c r="H142" s="160">
        <f>[1]!f_risk_maxdownside(A142,"20200930","20210930")</f>
        <v>-2.5112685125563368</v>
      </c>
      <c r="I142" s="160">
        <f>[1]!f_return_ytd(A142,"0","20210930")</f>
        <v>5.7730590577306087</v>
      </c>
      <c r="J142" s="103">
        <v>4.0638507615844012E-2</v>
      </c>
      <c r="K142" s="103">
        <v>0.82461982907354647</v>
      </c>
    </row>
    <row r="143" spans="1:11" x14ac:dyDescent="0.35">
      <c r="A143" t="s">
        <v>403</v>
      </c>
      <c r="B143" t="str">
        <f>[1]!f_info_relatedcode(A143)</f>
        <v>000954.OF</v>
      </c>
      <c r="C143" t="str">
        <f>[1]!f_info_name(A143)</f>
        <v>国泰睿吉A</v>
      </c>
      <c r="D143" t="str">
        <f>[1]!f_info_fundmanager(A143)</f>
        <v>戴计辉</v>
      </c>
      <c r="E143" t="str">
        <f>[1]!f_info_corp_fundmanagementcompany(A143)</f>
        <v>国泰基金</v>
      </c>
      <c r="F143" s="160">
        <f>[1]!f_netasset_total(A143,"",100000000)</f>
        <v>10.5062369899</v>
      </c>
      <c r="G143" s="160">
        <f>[1]!s_info_corp_stocktonav(A143,"20210630")</f>
        <v>33.19549860461381</v>
      </c>
      <c r="H143" s="160">
        <f>[1]!f_risk_maxdownside(A143,"20200930","20210930")</f>
        <v>-2.5023169601482813</v>
      </c>
      <c r="I143" s="160">
        <f>[1]!f_return_ytd(A143,"0","20210930")</f>
        <v>6.6832572811168545</v>
      </c>
      <c r="J143" s="103">
        <v>3.8899208812600762E-2</v>
      </c>
      <c r="K143" s="103">
        <v>0.89026604068857595</v>
      </c>
    </row>
    <row r="144" spans="1:11" x14ac:dyDescent="0.35">
      <c r="A144" t="s">
        <v>1795</v>
      </c>
      <c r="B144" t="str">
        <f>[1]!f_info_relatedcode(A144)</f>
        <v>002062.OF</v>
      </c>
      <c r="C144" t="str">
        <f>[1]!f_info_name(A144)</f>
        <v>国泰国策驱动A</v>
      </c>
      <c r="D144" t="str">
        <f>[1]!f_info_fundmanager(A144)</f>
        <v>戴计辉,邓时锋</v>
      </c>
      <c r="E144" t="str">
        <f>[1]!f_info_corp_fundmanagementcompany(A144)</f>
        <v>国泰基金</v>
      </c>
      <c r="F144" s="160">
        <f>[1]!f_netasset_total(A144,"",100000000)</f>
        <v>10.6559561351</v>
      </c>
      <c r="G144" s="160">
        <f>[1]!s_info_corp_stocktonav(A144,"20210630")</f>
        <v>33.19549860461381</v>
      </c>
      <c r="H144" s="160">
        <f>[1]!f_risk_maxdownside(A144,"20200930","20210930")</f>
        <v>-2.484143763213527</v>
      </c>
      <c r="I144" s="160">
        <f>[1]!f_return_ytd(A144,"0","20210930")</f>
        <v>6.736035049288061</v>
      </c>
      <c r="J144" s="103">
        <v>4.1447325650598901E-2</v>
      </c>
      <c r="K144" s="103">
        <v>0.89026604068857595</v>
      </c>
    </row>
    <row r="145" spans="1:14" x14ac:dyDescent="0.35">
      <c r="A145" t="s">
        <v>1948</v>
      </c>
      <c r="B145" t="str">
        <f>[1]!f_info_relatedcode(A145)</f>
        <v>002390.OF</v>
      </c>
      <c r="C145" t="str">
        <f>[1]!f_info_name(A145)</f>
        <v>招商安德灵活配置A</v>
      </c>
      <c r="D145" t="str">
        <f>[1]!f_info_fundmanager(A145)</f>
        <v>王刚</v>
      </c>
      <c r="E145" t="str">
        <f>[1]!f_info_corp_fundmanagementcompany(A145)</f>
        <v>招商基金</v>
      </c>
      <c r="F145" s="160">
        <f>[1]!f_netasset_total(A145,"",100000000)</f>
        <v>10.9834776551</v>
      </c>
      <c r="G145" s="160">
        <f>[1]!s_info_corp_stocktonav(A145,"20210630")</f>
        <v>24.365449115174183</v>
      </c>
      <c r="H145" s="160">
        <f>[1]!f_risk_maxdownside(A145,"20200930","20210930")</f>
        <v>-2.4830032515518625</v>
      </c>
      <c r="I145" s="160">
        <f>[1]!f_return_ytd(A145,"0","20210930")</f>
        <v>7.5572891272550109</v>
      </c>
      <c r="J145" s="103"/>
      <c r="K145" s="103">
        <v>0.88546448087431695</v>
      </c>
    </row>
    <row r="146" spans="1:14" x14ac:dyDescent="0.35">
      <c r="A146" t="s">
        <v>2567</v>
      </c>
      <c r="B146" t="str">
        <f>[1]!f_info_relatedcode(A146)</f>
        <v>004011.OF</v>
      </c>
      <c r="C146" t="str">
        <f>[1]!f_info_name(A146)</f>
        <v>华泰柏瑞鼎利A</v>
      </c>
      <c r="D146" t="str">
        <f>[1]!f_info_fundmanager(A146)</f>
        <v>郑青,董辰</v>
      </c>
      <c r="E146" t="str">
        <f>[1]!f_info_corp_fundmanagementcompany(A146)</f>
        <v>华泰柏瑞基金</v>
      </c>
      <c r="F146" s="160">
        <f>[1]!f_netasset_total(A146,"",100000000)</f>
        <v>8.665666109</v>
      </c>
      <c r="G146" s="160">
        <f>[1]!s_info_corp_stocktonav(A146,"20210630")</f>
        <v>55.491867494897626</v>
      </c>
      <c r="H146" s="160">
        <f>[1]!f_risk_maxdownside(A146,"20200930","20210930")</f>
        <v>-2.4800708591674043</v>
      </c>
      <c r="I146" s="160">
        <f>[1]!f_return_ytd(A146,"0","20210930")</f>
        <v>13.87591727818544</v>
      </c>
      <c r="J146" s="103">
        <v>4.5643143372702442E-2</v>
      </c>
      <c r="K146" s="103">
        <v>0.76325088339222613</v>
      </c>
    </row>
    <row r="147" spans="1:14" x14ac:dyDescent="0.35">
      <c r="A147" t="s">
        <v>2523</v>
      </c>
      <c r="B147" t="str">
        <f>[1]!f_info_relatedcode(A147)</f>
        <v>002923.OF</v>
      </c>
      <c r="C147" t="str">
        <f>[1]!f_info_name(A147)</f>
        <v>兴业聚惠A</v>
      </c>
      <c r="D147" t="str">
        <f>[1]!f_info_fundmanager(A147)</f>
        <v>徐青</v>
      </c>
      <c r="E147" t="str">
        <f>[1]!f_info_corp_fundmanagementcompany(A147)</f>
        <v>兴业基金</v>
      </c>
      <c r="F147" s="160">
        <f>[1]!f_netasset_total(A147,"",100000000)</f>
        <v>8.7229908435999999</v>
      </c>
      <c r="G147" s="160">
        <f>[1]!s_info_corp_stocktonav(A147,"20210630")</f>
        <v>2.7010744481034372</v>
      </c>
      <c r="H147" s="160">
        <f>[1]!f_risk_maxdownside(A147,"20200930","20210930")</f>
        <v>-2.4231678486997592</v>
      </c>
      <c r="I147" s="160">
        <f>[1]!f_return_ytd(A147,"0","20210930")</f>
        <v>3.8112522686025372</v>
      </c>
      <c r="J147" s="103">
        <v>3.9187945642784737E-2</v>
      </c>
      <c r="K147" s="103">
        <v>0.90469849724177287</v>
      </c>
    </row>
    <row r="148" spans="1:14" x14ac:dyDescent="0.35">
      <c r="A148" t="s">
        <v>1926</v>
      </c>
      <c r="B148" t="str">
        <f>[1]!f_info_relatedcode(A148)</f>
        <v>013747.OF</v>
      </c>
      <c r="C148" t="str">
        <f>[1]!f_info_name(A148)</f>
        <v>兴业聚丰A</v>
      </c>
      <c r="D148" t="str">
        <f>[1]!f_info_fundmanager(A148)</f>
        <v>唐丁祥</v>
      </c>
      <c r="E148" t="str">
        <f>[1]!f_info_corp_fundmanagementcompany(A148)</f>
        <v>兴业基金</v>
      </c>
      <c r="F148" s="160">
        <f>[1]!f_netasset_total(A148,"",100000000)</f>
        <v>8.7168514652999995</v>
      </c>
      <c r="G148" s="160">
        <f>[1]!s_info_corp_stocktonav(A148,"20210630")</f>
        <v>2.7010744481034372</v>
      </c>
      <c r="H148" s="160">
        <f>[1]!f_risk_maxdownside(A148,"20200930","20210930")</f>
        <v>-2.4224323875892022</v>
      </c>
      <c r="I148" s="160">
        <f>[1]!f_return_ytd(A148,"0","20210930")</f>
        <v>5.035238176105989</v>
      </c>
      <c r="J148" s="103"/>
      <c r="K148" s="103">
        <v>0.90469849724177287</v>
      </c>
    </row>
    <row r="149" spans="1:14" x14ac:dyDescent="0.35">
      <c r="A149" t="s">
        <v>1798</v>
      </c>
      <c r="B149">
        <f>[1]!f_info_relatedcode(A149)</f>
        <v>0</v>
      </c>
      <c r="C149" t="str">
        <f>[1]!f_info_name(A149)</f>
        <v>国泰民福策略价值</v>
      </c>
      <c r="D149" t="str">
        <f>[1]!f_info_fundmanager(A149)</f>
        <v>戴计辉</v>
      </c>
      <c r="E149" t="str">
        <f>[1]!f_info_corp_fundmanagementcompany(A149)</f>
        <v>国泰基金</v>
      </c>
      <c r="F149" s="160">
        <f>[1]!f_netasset_total(A149,"",100000000)</f>
        <v>10.174060391900001</v>
      </c>
      <c r="G149" s="160">
        <f>[1]!s_info_corp_stocktonav(A149,"20210630")</f>
        <v>33.19549860461381</v>
      </c>
      <c r="H149" s="160">
        <f>[1]!f_risk_maxdownside(A149,"20200930","20210930")</f>
        <v>-2.3536552468303165</v>
      </c>
      <c r="I149" s="160">
        <f>[1]!f_return_ytd(A149,"0","20210930")</f>
        <v>6.5120178870877554</v>
      </c>
      <c r="J149" s="103">
        <v>4.1317824703501482E-2</v>
      </c>
      <c r="K149" s="103">
        <v>0.89026604068857595</v>
      </c>
    </row>
    <row r="150" spans="1:14" x14ac:dyDescent="0.35">
      <c r="A150" t="s">
        <v>1734</v>
      </c>
      <c r="B150" t="str">
        <f>[1]!f_info_relatedcode(A150)</f>
        <v>001400.OF</v>
      </c>
      <c r="C150" t="str">
        <f>[1]!f_info_name(A150)</f>
        <v>安信鑫安得利A</v>
      </c>
      <c r="D150" t="str">
        <f>[1]!f_info_fundmanager(A150)</f>
        <v>庄园</v>
      </c>
      <c r="E150" t="str">
        <f>[1]!f_info_corp_fundmanagementcompany(A150)</f>
        <v>安信基金</v>
      </c>
      <c r="F150" s="160">
        <f>[1]!f_netasset_total(A150,"",100000000)</f>
        <v>8.8412623908000008</v>
      </c>
      <c r="G150" s="160">
        <f>[1]!s_info_corp_stocktonav(A150,"20210630")</f>
        <v>24.346780204846876</v>
      </c>
      <c r="H150" s="160">
        <f>[1]!f_risk_maxdownside(A150,"20200930","20210930")</f>
        <v>-2.3151934570619659</v>
      </c>
      <c r="I150" s="160">
        <f>[1]!f_return_ytd(A150,"0","20210930")</f>
        <v>4.3642522146951652</v>
      </c>
      <c r="J150" s="103">
        <v>4.8803451899056535E-2</v>
      </c>
      <c r="K150" s="103">
        <v>0.92720181995450113</v>
      </c>
    </row>
    <row r="151" spans="1:14" x14ac:dyDescent="0.35">
      <c r="A151" t="s">
        <v>2590</v>
      </c>
      <c r="B151" t="str">
        <f>[1]!f_info_relatedcode(A151)</f>
        <v>010399.OF</v>
      </c>
      <c r="C151" t="str">
        <f>[1]!f_info_name(A151)</f>
        <v>中加科享A</v>
      </c>
      <c r="D151" t="str">
        <f>[1]!f_info_fundmanager(A151)</f>
        <v>王梁,于跃</v>
      </c>
      <c r="E151" t="str">
        <f>[1]!f_info_corp_fundmanagementcompany(A151)</f>
        <v>中加基金</v>
      </c>
      <c r="F151" s="160">
        <f>[1]!f_netasset_total(A151,"",100000000)</f>
        <v>6.1993516009</v>
      </c>
      <c r="G151" s="160">
        <f>[1]!s_info_corp_stocktonav(A151,"20210630")</f>
        <v>1.7365662707340994</v>
      </c>
      <c r="H151" s="160">
        <f>[1]!f_risk_maxdownside(A151,"20200930","20210930")</f>
        <v>-2.3018147086915004</v>
      </c>
      <c r="I151" s="160">
        <f>[1]!f_return_ytd(A151,"0","20210930")</f>
        <v>3.3866322375608329</v>
      </c>
      <c r="J151" s="103">
        <v>2.7742009711776813E-2</v>
      </c>
      <c r="K151" s="103">
        <v>0.83051689860834987</v>
      </c>
    </row>
    <row r="152" spans="1:14" x14ac:dyDescent="0.35">
      <c r="A152" t="s">
        <v>2569</v>
      </c>
      <c r="B152" t="str">
        <f>[1]!f_info_relatedcode(A152)</f>
        <v>004406.OF</v>
      </c>
      <c r="C152" t="str">
        <f>[1]!f_info_name(A152)</f>
        <v>国寿安保稳寿A</v>
      </c>
      <c r="D152" t="str">
        <f>[1]!f_info_fundmanager(A152)</f>
        <v>李一鸣,张标</v>
      </c>
      <c r="E152" t="str">
        <f>[1]!f_info_corp_fundmanagementcompany(A152)</f>
        <v>国寿安保基金</v>
      </c>
      <c r="F152" s="160">
        <f>[1]!f_netasset_total(A152,"",100000000)</f>
        <v>9.9420730029999991</v>
      </c>
      <c r="G152" s="160">
        <f>[1]!s_info_corp_stocktonav(A152,"20210630")</f>
        <v>5.76897473863625</v>
      </c>
      <c r="H152" s="160">
        <f>[1]!f_risk_maxdownside(A152,"20200930","20210930")</f>
        <v>-2.2987530749003384</v>
      </c>
      <c r="I152" s="160">
        <f>[1]!f_return_ytd(A152,"0","20210930")</f>
        <v>4.1050617498695559</v>
      </c>
      <c r="J152" s="103">
        <v>3.7227305050351378E-2</v>
      </c>
      <c r="K152" s="103">
        <v>0.88703128731788872</v>
      </c>
    </row>
    <row r="153" spans="1:14" x14ac:dyDescent="0.35">
      <c r="A153" t="s">
        <v>1756</v>
      </c>
      <c r="B153">
        <f>[1]!f_info_relatedcode(A153)</f>
        <v>0</v>
      </c>
      <c r="C153" t="str">
        <f>[1]!f_info_name(A153)</f>
        <v>工银瑞信新增利</v>
      </c>
      <c r="D153" t="str">
        <f>[1]!f_info_fundmanager(A153)</f>
        <v>张洋</v>
      </c>
      <c r="E153" t="str">
        <f>[1]!f_info_corp_fundmanagementcompany(A153)</f>
        <v>工银瑞信基金</v>
      </c>
      <c r="F153" s="163">
        <f>[1]!f_netasset_total(A153,"",100000000)</f>
        <v>7.6829539642999993</v>
      </c>
      <c r="G153" s="160">
        <f>[1]!s_info_corp_stocktonav(A153,"20210630")</f>
        <v>24.102196334246173</v>
      </c>
      <c r="H153" s="160">
        <f>[1]!f_risk_maxdownside(A153,"20200930","20210930")</f>
        <v>-2.2932022932022971</v>
      </c>
      <c r="I153" s="160">
        <f>[1]!f_return_ytd(A153,"0","20210930")</f>
        <v>2.8712544695079503</v>
      </c>
      <c r="J153" s="103">
        <v>3.2776526627602776E-2</v>
      </c>
      <c r="K153" s="103">
        <v>0.81037596453784266</v>
      </c>
    </row>
    <row r="154" spans="1:14" x14ac:dyDescent="0.35">
      <c r="A154" t="s">
        <v>2557</v>
      </c>
      <c r="B154" t="str">
        <f>[1]!f_info_relatedcode(A154)</f>
        <v>003433.OF</v>
      </c>
      <c r="C154" t="str">
        <f>[1]!f_info_name(A154)</f>
        <v>信诚至瑞A</v>
      </c>
      <c r="D154" t="str">
        <f>[1]!f_info_fundmanager(A154)</f>
        <v>提云涛,杨立春</v>
      </c>
      <c r="E154" t="str">
        <f>[1]!f_info_corp_fundmanagementcompany(A154)</f>
        <v>中信保诚基金</v>
      </c>
      <c r="F154" s="160">
        <f>[1]!f_netasset_total(A154,"",100000000)</f>
        <v>9.3036055189999995</v>
      </c>
      <c r="G154" s="160">
        <f>[1]!s_info_corp_stocktonav(A154,"20210630")</f>
        <v>19.952642308285945</v>
      </c>
      <c r="H154" s="160">
        <f>[1]!f_risk_maxdownside(A154,"20200930","20210930")</f>
        <v>-2.284623001839011</v>
      </c>
      <c r="I154" s="160">
        <f>[1]!f_return_ytd(A154,"0","20210930")</f>
        <v>4.2364245159411995</v>
      </c>
      <c r="J154" s="103">
        <v>4.3943960407148229E-2</v>
      </c>
      <c r="K154" s="103">
        <v>0.93207829714407953</v>
      </c>
    </row>
    <row r="155" spans="1:14" x14ac:dyDescent="0.35">
      <c r="A155" t="s">
        <v>2543</v>
      </c>
      <c r="B155">
        <f>[1]!f_info_relatedcode(A155)</f>
        <v>0</v>
      </c>
      <c r="C155" t="str">
        <f>[1]!f_info_name(A155)</f>
        <v>融通通盈</v>
      </c>
      <c r="D155" t="str">
        <f>[1]!f_info_fundmanager(A155)</f>
        <v>张一格</v>
      </c>
      <c r="E155" t="str">
        <f>[1]!f_info_corp_fundmanagementcompany(A155)</f>
        <v>融通基金</v>
      </c>
      <c r="F155" s="160">
        <f>[1]!f_netasset_total(A155,"",100000000)</f>
        <v>5.7489911569000007</v>
      </c>
      <c r="G155" s="160">
        <f>[1]!s_info_corp_stocktonav(A155,"20210630")</f>
        <v>26.566765656977338</v>
      </c>
      <c r="H155" s="160">
        <f>[1]!f_risk_maxdownside(A155,"20200930","20210930")</f>
        <v>-2.2380982487197381</v>
      </c>
      <c r="I155" s="160">
        <f>[1]!f_return_ytd(A155,"0","20210930")</f>
        <v>3.0655322465415282</v>
      </c>
      <c r="J155" s="103">
        <v>5.1007034527380077E-2</v>
      </c>
      <c r="K155" s="103">
        <v>0.90243648479800087</v>
      </c>
    </row>
    <row r="156" spans="1:14" x14ac:dyDescent="0.35">
      <c r="A156" t="s">
        <v>1927</v>
      </c>
      <c r="B156" t="str">
        <f>[1]!f_info_relatedcode(A156)</f>
        <v>001746.OF</v>
      </c>
      <c r="C156" t="str">
        <f>[1]!f_info_name(A156)</f>
        <v>易方达瑞富I</v>
      </c>
      <c r="D156" t="str">
        <f>[1]!f_info_fundmanager(A156)</f>
        <v>韩阅川</v>
      </c>
      <c r="E156" t="str">
        <f>[1]!f_info_corp_fundmanagementcompany(A156)</f>
        <v>易方达基金</v>
      </c>
      <c r="F156" s="160">
        <f>[1]!f_netasset_total(A156,"",100000000)</f>
        <v>10.5440044194</v>
      </c>
      <c r="G156" s="160">
        <f>[1]!s_info_corp_stocktonav(A156,"20210630")</f>
        <v>37.254408065767741</v>
      </c>
      <c r="H156" s="160">
        <f>[1]!f_risk_maxdownside(A156,"20200930","20210930")</f>
        <v>-2.1995286724273231</v>
      </c>
      <c r="I156" s="160">
        <f>[1]!f_return_ytd(A156,"0","20210930")</f>
        <v>6.1969875542401676</v>
      </c>
      <c r="J156" s="103">
        <v>4.1407926143206528E-2</v>
      </c>
      <c r="K156" s="103">
        <v>0.78457527294736595</v>
      </c>
    </row>
    <row r="157" spans="1:14" x14ac:dyDescent="0.35">
      <c r="A157" t="s">
        <v>1791</v>
      </c>
      <c r="B157" t="str">
        <f>[1]!f_info_relatedcode(A157)</f>
        <v>002059.OF</v>
      </c>
      <c r="C157" t="str">
        <f>[1]!f_info_name(A157)</f>
        <v>国泰浓益A</v>
      </c>
      <c r="D157" t="str">
        <f>[1]!f_info_fundmanager(A157)</f>
        <v>樊利安</v>
      </c>
      <c r="E157" t="str">
        <f>[1]!f_info_corp_fundmanagementcompany(A157)</f>
        <v>国泰基金</v>
      </c>
      <c r="F157" s="160">
        <f>[1]!f_netasset_total(A157,"",100000000)</f>
        <v>10.694044914299999</v>
      </c>
      <c r="G157" s="160">
        <f>[1]!s_info_corp_stocktonav(A157,"20210630")</f>
        <v>33.19549860461381</v>
      </c>
      <c r="H157" s="160">
        <f>[1]!f_risk_maxdownside(A157,"20200930","20210930")</f>
        <v>-2.18373493975905</v>
      </c>
      <c r="I157" s="160">
        <f>[1]!f_return_ytd(A157,"0","20210930")</f>
        <v>8.8571823620662045</v>
      </c>
      <c r="J157" s="103">
        <v>4.275450437548086E-2</v>
      </c>
      <c r="K157" s="103">
        <v>0.89026604068857595</v>
      </c>
    </row>
    <row r="158" spans="1:14" x14ac:dyDescent="0.35">
      <c r="A158" t="s">
        <v>2593</v>
      </c>
      <c r="B158" t="str">
        <f>[1]!f_info_relatedcode(A158)</f>
        <v>010658.OF</v>
      </c>
      <c r="C158" t="str">
        <f>[1]!f_info_name(A158)</f>
        <v>海富通欣睿A</v>
      </c>
      <c r="D158" t="str">
        <f>[1]!f_info_fundmanager(A158)</f>
        <v>江勇</v>
      </c>
      <c r="E158" t="str">
        <f>[1]!f_info_corp_fundmanagementcompany(A158)</f>
        <v>海富通基金</v>
      </c>
      <c r="F158" s="160">
        <f>[1]!f_netasset_total(A158,"",100000000)</f>
        <v>4.6783109697</v>
      </c>
      <c r="G158" s="160">
        <f>[1]!s_info_corp_stocktonav(A158,"20210630")</f>
        <v>27.693064854626748</v>
      </c>
      <c r="H158" s="160">
        <f>[1]!f_risk_maxdownside(A158,"20200930","20210930")</f>
        <v>-2.1561189858255205</v>
      </c>
      <c r="I158" s="160">
        <f>[1]!f_return_ytd(A158,"0","20210930")</f>
        <v>6.8100000000000049</v>
      </c>
      <c r="J158" s="103">
        <v>3.1290966220994851E-2</v>
      </c>
      <c r="K158" s="103">
        <v>0.77749752274569861</v>
      </c>
    </row>
    <row r="159" spans="1:14" x14ac:dyDescent="0.35">
      <c r="A159" t="s">
        <v>449</v>
      </c>
      <c r="B159">
        <f>[1]!f_info_relatedcode(A159)</f>
        <v>0</v>
      </c>
      <c r="C159" t="str">
        <f>[1]!f_info_name(A159)</f>
        <v>交银荣鑫</v>
      </c>
      <c r="D159" t="str">
        <f>[1]!f_info_fundmanager(A159)</f>
        <v>唐赟,王艺伟</v>
      </c>
      <c r="E159" t="str">
        <f>[1]!f_info_corp_fundmanagementcompany(A159)</f>
        <v>交银施罗德基金</v>
      </c>
      <c r="F159" s="160">
        <f>[1]!f_netasset_total(A159,"",100000000)</f>
        <v>10.179643409900001</v>
      </c>
      <c r="G159" s="160">
        <f>[1]!s_info_corp_stocktonav(A159,"20210630")</f>
        <v>34.523942171614848</v>
      </c>
      <c r="H159" s="160">
        <f>[1]!f_risk_maxdownside(A159,"20200930","20210930")</f>
        <v>-2.1521906225980039</v>
      </c>
      <c r="I159" s="160">
        <f>[1]!f_return_ytd(A159,"0","20210930")</f>
        <v>6.4082278481012622</v>
      </c>
      <c r="J159" s="103">
        <v>3.0797827487177701E-2</v>
      </c>
      <c r="K159" s="103">
        <v>0.69998640935036693</v>
      </c>
    </row>
    <row r="160" spans="1:14" x14ac:dyDescent="0.35">
      <c r="A160" t="s">
        <v>1962</v>
      </c>
      <c r="B160" t="str">
        <f>[1]!f_info_relatedcode(A160)</f>
        <v>165527.OF</v>
      </c>
      <c r="C160" t="str">
        <f>[1]!f_info_name(A160)</f>
        <v>信诚新旺回报A</v>
      </c>
      <c r="D160" t="str">
        <f>[1]!f_info_fundmanager(A160)</f>
        <v>提云涛,杨立春</v>
      </c>
      <c r="E160" t="str">
        <f>[1]!f_info_corp_fundmanagementcompany(A160)</f>
        <v>中信保诚基金</v>
      </c>
      <c r="F160" s="160">
        <f>[1]!f_netasset_total(A160,"",100000000)</f>
        <v>9.9725701538999996</v>
      </c>
      <c r="G160" s="160">
        <f>[1]!s_info_corp_stocktonav(A160,"20210630")</f>
        <v>19.952642308285945</v>
      </c>
      <c r="H160" s="160">
        <f>[1]!f_risk_maxdownside(A160,"20200930","20210930")</f>
        <v>-2.1414665801427595</v>
      </c>
      <c r="I160" s="160">
        <f>[1]!f_return_ytd(A160,"0","20210930")</f>
        <v>4.0173703597601715</v>
      </c>
      <c r="J160" s="103">
        <v>3.9387597143635711E-2</v>
      </c>
      <c r="K160" s="103">
        <v>0.93207829714407953</v>
      </c>
      <c r="N160">
        <f>189-43</f>
        <v>146</v>
      </c>
    </row>
    <row r="161" spans="1:11" x14ac:dyDescent="0.35">
      <c r="A161" t="s">
        <v>1789</v>
      </c>
      <c r="B161" t="str">
        <f>[1]!f_info_relatedcode(A161)</f>
        <v>160226.OF</v>
      </c>
      <c r="C161" t="str">
        <f>[1]!f_info_name(A161)</f>
        <v>国泰民益A</v>
      </c>
      <c r="D161" t="str">
        <f>[1]!f_info_fundmanager(A161)</f>
        <v>樊利安</v>
      </c>
      <c r="E161" t="str">
        <f>[1]!f_info_corp_fundmanagementcompany(A161)</f>
        <v>国泰基金</v>
      </c>
      <c r="F161" s="160">
        <f>[1]!f_netasset_total(A161,"",100000000)</f>
        <v>10.8570976278</v>
      </c>
      <c r="G161" s="160">
        <f>[1]!s_info_corp_stocktonav(A161,"20210630")</f>
        <v>33.19549860461381</v>
      </c>
      <c r="H161" s="160">
        <f>[1]!f_risk_maxdownside(A161,"20200930","20210930")</f>
        <v>-2.1342004138338764</v>
      </c>
      <c r="I161" s="160">
        <f>[1]!f_return_ytd(A161,"0","20210930")</f>
        <v>9.4746431825083448</v>
      </c>
      <c r="J161" s="103">
        <v>4.1197832493852532E-2</v>
      </c>
      <c r="K161" s="103">
        <v>0.89026604068857595</v>
      </c>
    </row>
    <row r="162" spans="1:11" x14ac:dyDescent="0.35">
      <c r="A162" t="s">
        <v>1929</v>
      </c>
      <c r="B162" t="str">
        <f>[1]!f_info_relatedcode(A162)</f>
        <v>009690.OF</v>
      </c>
      <c r="C162" t="str">
        <f>[1]!f_info_name(A162)</f>
        <v>易方达瑞锦A</v>
      </c>
      <c r="D162" t="str">
        <f>[1]!f_info_fundmanager(A162)</f>
        <v>杨康,韩阅川</v>
      </c>
      <c r="E162" t="str">
        <f>[1]!f_info_corp_fundmanagementcompany(A162)</f>
        <v>易方达基金</v>
      </c>
      <c r="F162" s="160">
        <f>[1]!f_netasset_total(A162,"",100000000)</f>
        <v>10.6273857303</v>
      </c>
      <c r="G162" s="160">
        <f>[1]!s_info_corp_stocktonav(A162,"20210630")</f>
        <v>37.254408065767741</v>
      </c>
      <c r="H162" s="160">
        <f>[1]!f_risk_maxdownside(A162,"20200930","20210930")</f>
        <v>-2.1166509877704573</v>
      </c>
      <c r="I162" s="160">
        <f>[1]!f_return_ytd(A162,"0","20210930")</f>
        <v>5.7723197675340776</v>
      </c>
      <c r="J162" s="103">
        <v>3.6141693991890878E-2</v>
      </c>
      <c r="K162" s="103">
        <v>0.78457527294736595</v>
      </c>
    </row>
    <row r="163" spans="1:11" x14ac:dyDescent="0.35">
      <c r="A163" t="s">
        <v>1842</v>
      </c>
      <c r="B163">
        <f>[1]!f_info_relatedcode(A163)</f>
        <v>0</v>
      </c>
      <c r="C163" t="str">
        <f>[1]!f_info_name(A163)</f>
        <v>华夏睿磐泰兴</v>
      </c>
      <c r="D163" t="str">
        <f>[1]!f_info_fundmanager(A163)</f>
        <v>宋洋</v>
      </c>
      <c r="E163" t="str">
        <f>[1]!f_info_corp_fundmanagementcompany(A163)</f>
        <v>华夏基金</v>
      </c>
      <c r="F163" s="160">
        <f>[1]!f_netasset_total(A163,"",100000000)</f>
        <v>7.8933717183000001</v>
      </c>
      <c r="G163" s="160">
        <f>[1]!s_info_corp_stocktonav(A163,"20210630")</f>
        <v>39.57348093364353</v>
      </c>
      <c r="H163" s="160">
        <f>[1]!f_risk_maxdownside(A163,"20200930","20210930")</f>
        <v>-2.1139705882352993</v>
      </c>
      <c r="I163" s="160">
        <f>[1]!f_return_ytd(A163,"0","20210930")</f>
        <v>8.5290190842692049</v>
      </c>
      <c r="J163" s="103">
        <v>4.2452961111136847E-2</v>
      </c>
      <c r="K163" s="103">
        <v>0.81721739687830519</v>
      </c>
    </row>
    <row r="164" spans="1:11" x14ac:dyDescent="0.35">
      <c r="A164" t="s">
        <v>2603</v>
      </c>
      <c r="B164">
        <f>[1]!f_info_relatedcode(A164)</f>
        <v>0</v>
      </c>
      <c r="C164" t="str">
        <f>[1]!f_info_name(A164)</f>
        <v>鹏华宏观</v>
      </c>
      <c r="D164" t="str">
        <f>[1]!f_info_fundmanager(A164)</f>
        <v>戴钢</v>
      </c>
      <c r="E164" t="str">
        <f>[1]!f_info_corp_fundmanagementcompany(A164)</f>
        <v>鹏华基金</v>
      </c>
      <c r="F164" s="160">
        <f>[1]!f_netasset_total(A164,"",100000000)</f>
        <v>9.1491249262000007</v>
      </c>
      <c r="G164" s="160">
        <f>[1]!s_info_corp_stocktonav(A164,"20210630")</f>
        <v>22.063784262392534</v>
      </c>
      <c r="H164" s="160">
        <f>[1]!f_risk_maxdownside(A164,"20200930","20210930")</f>
        <v>-2.0958083832335324</v>
      </c>
      <c r="I164" s="160">
        <f>[1]!f_return_ytd(A164,"0","20210930")</f>
        <v>6.74329501915709</v>
      </c>
      <c r="J164" s="103">
        <v>4.2248932292070759E-2</v>
      </c>
      <c r="K164" s="103">
        <v>0.84142705543483753</v>
      </c>
    </row>
    <row r="165" spans="1:11" x14ac:dyDescent="0.35">
      <c r="A165" t="s">
        <v>1824</v>
      </c>
      <c r="B165" t="str">
        <f>[1]!f_info_relatedcode(A165)</f>
        <v>003806.OF</v>
      </c>
      <c r="C165" t="str">
        <f>[1]!f_info_name(A165)</f>
        <v>华安新恒利A</v>
      </c>
      <c r="D165" t="str">
        <f>[1]!f_info_fundmanager(A165)</f>
        <v>石雨欣</v>
      </c>
      <c r="E165" t="str">
        <f>[1]!f_info_corp_fundmanagementcompany(A165)</f>
        <v>华安基金</v>
      </c>
      <c r="F165" s="160">
        <f>[1]!f_netasset_total(A165,"",100000000)</f>
        <v>9.0241443068000002</v>
      </c>
      <c r="G165" s="160">
        <f>[1]!s_info_corp_stocktonav(A165,"20210630")</f>
        <v>28.471438124420807</v>
      </c>
      <c r="H165" s="160">
        <f>[1]!f_risk_maxdownside(A165,"20200930","20210930")</f>
        <v>-2.0828890310656218</v>
      </c>
      <c r="I165" s="160">
        <f>[1]!f_return_ytd(A165,"0","20210930")</f>
        <v>6.8929268658957712</v>
      </c>
      <c r="J165" s="103">
        <v>4.1023774769852181E-2</v>
      </c>
      <c r="K165" s="103">
        <v>0.78556723371979631</v>
      </c>
    </row>
    <row r="166" spans="1:11" x14ac:dyDescent="0.35">
      <c r="A166" t="s">
        <v>2526</v>
      </c>
      <c r="B166">
        <f>[1]!f_info_relatedcode(A166)</f>
        <v>0</v>
      </c>
      <c r="C166" t="str">
        <f>[1]!f_info_name(A166)</f>
        <v>新华鑫回报</v>
      </c>
      <c r="D166" t="str">
        <f>[1]!f_info_fundmanager(A166)</f>
        <v>姚秋</v>
      </c>
      <c r="E166" t="str">
        <f>[1]!f_info_corp_fundmanagementcompany(A166)</f>
        <v>新华基金</v>
      </c>
      <c r="F166" s="160">
        <f>[1]!f_netasset_total(A166,"",100000000)</f>
        <v>5.8363407439000001</v>
      </c>
      <c r="G166" s="160">
        <f>[1]!s_info_corp_stocktonav(A166,"20210630")</f>
        <v>24.836487974366879</v>
      </c>
      <c r="H166" s="160">
        <f>[1]!f_risk_maxdownside(A166,"20200930","20210930")</f>
        <v>-2.0657007602926525</v>
      </c>
      <c r="I166" s="160">
        <f>[1]!f_return_ytd(A166,"0","20210930")</f>
        <v>2.9403202328966485</v>
      </c>
      <c r="J166" s="103">
        <v>2.2165768309169675E-2</v>
      </c>
      <c r="K166" s="103">
        <v>0.85240621447517995</v>
      </c>
    </row>
    <row r="167" spans="1:11" x14ac:dyDescent="0.35">
      <c r="A167" t="s">
        <v>1787</v>
      </c>
      <c r="B167">
        <f>[1]!f_info_relatedcode(A167)</f>
        <v>0</v>
      </c>
      <c r="C167" t="str">
        <f>[1]!f_info_name(A167)</f>
        <v>国泰融丰外延增长</v>
      </c>
      <c r="D167" t="str">
        <f>[1]!f_info_fundmanager(A167)</f>
        <v>樊利安</v>
      </c>
      <c r="E167" t="str">
        <f>[1]!f_info_corp_fundmanagementcompany(A167)</f>
        <v>国泰基金</v>
      </c>
      <c r="F167" s="160">
        <f>[1]!f_netasset_total(A167,"",100000000)</f>
        <v>9.9595829552000001</v>
      </c>
      <c r="G167" s="160">
        <f>[1]!s_info_corp_stocktonav(A167,"20210630")</f>
        <v>33.19549860461381</v>
      </c>
      <c r="H167" s="160">
        <f>[1]!f_risk_maxdownside(A167,"20200930","20210930")</f>
        <v>-2.017397741995191</v>
      </c>
      <c r="I167" s="160">
        <f>[1]!f_return_ytd(A167,"0","20210930")</f>
        <v>9.1385553649704523</v>
      </c>
      <c r="J167" s="103">
        <v>4.2506969717706469E-2</v>
      </c>
      <c r="K167" s="103">
        <v>0.89026604068857595</v>
      </c>
    </row>
    <row r="168" spans="1:11" x14ac:dyDescent="0.35">
      <c r="A168" t="s">
        <v>1836</v>
      </c>
      <c r="B168" t="str">
        <f>[1]!f_info_relatedcode(A168)</f>
        <v>002091.OF</v>
      </c>
      <c r="C168" t="str">
        <f>[1]!f_info_name(A168)</f>
        <v>华泰柏瑞新利A</v>
      </c>
      <c r="D168" t="str">
        <f>[1]!f_info_fundmanager(A168)</f>
        <v>郑青,董辰</v>
      </c>
      <c r="E168" t="str">
        <f>[1]!f_info_corp_fundmanagementcompany(A168)</f>
        <v>华泰柏瑞基金</v>
      </c>
      <c r="F168" s="160">
        <f>[1]!f_netasset_total(A168,"",100000000)</f>
        <v>8.6582823634999997</v>
      </c>
      <c r="G168" s="160">
        <f>[1]!s_info_corp_stocktonav(A168,"20210630")</f>
        <v>55.491867494897626</v>
      </c>
      <c r="H168" s="160">
        <f>[1]!f_risk_maxdownside(A168,"20200930","20210930")</f>
        <v>-2.0117351215423258</v>
      </c>
      <c r="I168" s="160">
        <f>[1]!f_return_ytd(A168,"0","20210930")</f>
        <v>13.514149094614714</v>
      </c>
      <c r="J168" s="103">
        <v>4.9084097362772409E-2</v>
      </c>
      <c r="K168" s="103">
        <v>0.76325088339222613</v>
      </c>
    </row>
    <row r="169" spans="1:11" x14ac:dyDescent="0.35">
      <c r="A169" t="s">
        <v>419</v>
      </c>
      <c r="B169">
        <f>[1]!f_info_relatedcode(A169)</f>
        <v>0</v>
      </c>
      <c r="C169" t="str">
        <f>[1]!f_info_name(A169)</f>
        <v>交银恒益</v>
      </c>
      <c r="D169" t="str">
        <f>[1]!f_info_fundmanager(A169)</f>
        <v>王艺伟</v>
      </c>
      <c r="E169" t="str">
        <f>[1]!f_info_corp_fundmanagementcompany(A169)</f>
        <v>交银施罗德基金</v>
      </c>
      <c r="F169" s="160">
        <f>[1]!f_netasset_total(A169,"",100000000)</f>
        <v>9.4837499395000009</v>
      </c>
      <c r="G169" s="160">
        <f>[1]!s_info_corp_stocktonav(A169,"20210630")</f>
        <v>34.523942171614848</v>
      </c>
      <c r="H169" s="160">
        <f>[1]!f_risk_maxdownside(A169,"20200930","20210930")</f>
        <v>-2.0113242626552919</v>
      </c>
      <c r="I169" s="160">
        <f>[1]!f_return_ytd(A169,"0","20210930")</f>
        <v>6.8745381619707988</v>
      </c>
      <c r="J169" s="103">
        <v>3.1603948220100299E-2</v>
      </c>
      <c r="K169" s="103">
        <v>0.69998640935036693</v>
      </c>
    </row>
    <row r="170" spans="1:11" x14ac:dyDescent="0.35">
      <c r="A170" t="s">
        <v>1826</v>
      </c>
      <c r="B170">
        <f>[1]!f_info_relatedcode(A170)</f>
        <v>0</v>
      </c>
      <c r="C170" t="str">
        <f>[1]!f_info_name(A170)</f>
        <v>华安稳健回报</v>
      </c>
      <c r="D170" t="str">
        <f>[1]!f_info_fundmanager(A170)</f>
        <v>郑可成,舒灏</v>
      </c>
      <c r="E170" t="str">
        <f>[1]!f_info_corp_fundmanagementcompany(A170)</f>
        <v>华安基金</v>
      </c>
      <c r="F170" s="160">
        <f>[1]!f_netasset_total(A170,"",100000000)</f>
        <v>9.0698474270000009</v>
      </c>
      <c r="G170" s="160">
        <f>[1]!s_info_corp_stocktonav(A170,"20210630")</f>
        <v>28.471438124420807</v>
      </c>
      <c r="H170" s="160">
        <f>[1]!f_risk_maxdownside(A170,"20200930","20210930")</f>
        <v>-1.9969766886784726</v>
      </c>
      <c r="I170" s="160">
        <f>[1]!f_return_ytd(A170,"0","20210930")</f>
        <v>5.2790469973890355</v>
      </c>
      <c r="J170" s="103">
        <v>4.0100877549097226E-2</v>
      </c>
      <c r="K170" s="103">
        <v>0.78556723371979631</v>
      </c>
    </row>
    <row r="171" spans="1:11" x14ac:dyDescent="0.35">
      <c r="A171" t="s">
        <v>2515</v>
      </c>
      <c r="B171" t="str">
        <f>[1]!f_info_relatedcode(A171)</f>
        <v>002144.OF</v>
      </c>
      <c r="C171" t="str">
        <f>[1]!f_info_name(A171)</f>
        <v>华安新优选A</v>
      </c>
      <c r="D171" t="str">
        <f>[1]!f_info_fundmanager(A171)</f>
        <v>周益鸣,陆奔</v>
      </c>
      <c r="E171" t="str">
        <f>[1]!f_info_corp_fundmanagementcompany(A171)</f>
        <v>华安基金</v>
      </c>
      <c r="F171" s="160">
        <f>[1]!f_netasset_total(A171,"",100000000)</f>
        <v>9.2927660005999986</v>
      </c>
      <c r="G171" s="160">
        <f>[1]!s_info_corp_stocktonav(A171,"20210630")</f>
        <v>28.471438124420807</v>
      </c>
      <c r="H171" s="160">
        <f>[1]!f_risk_maxdownside(A171,"20200930","20210930")</f>
        <v>-1.9891500904159147</v>
      </c>
      <c r="I171" s="160">
        <f>[1]!f_return_ytd(A171,"0","20210930")</f>
        <v>6.5018315018314965</v>
      </c>
      <c r="J171" s="103">
        <v>4.1969563420625342E-2</v>
      </c>
      <c r="K171" s="103">
        <v>0.78556723371979631</v>
      </c>
    </row>
    <row r="172" spans="1:11" x14ac:dyDescent="0.35">
      <c r="A172" t="s">
        <v>2555</v>
      </c>
      <c r="B172" t="str">
        <f>[1]!f_info_relatedcode(A172)</f>
        <v>003235.OF</v>
      </c>
      <c r="C172" t="str">
        <f>[1]!f_info_name(A172)</f>
        <v>信诚至利A</v>
      </c>
      <c r="D172" t="str">
        <f>[1]!f_info_fundmanager(A172)</f>
        <v>王颖</v>
      </c>
      <c r="E172" t="str">
        <f>[1]!f_info_corp_fundmanagementcompany(A172)</f>
        <v>中信保诚基金</v>
      </c>
      <c r="F172" s="160">
        <f>[1]!f_netasset_total(A172,"",100000000)</f>
        <v>9.9276118015999995</v>
      </c>
      <c r="G172" s="160">
        <f>[1]!s_info_corp_stocktonav(A172,"20210630")</f>
        <v>19.952642308285945</v>
      </c>
      <c r="H172" s="160">
        <f>[1]!f_risk_maxdownside(A172,"20200930","20210930")</f>
        <v>-1.9881380001670741</v>
      </c>
      <c r="I172" s="160">
        <f>[1]!f_return_ytd(A172,"0","20210930")</f>
        <v>6.8815182082407267</v>
      </c>
      <c r="J172" s="103">
        <v>2.9040663912117046E-2</v>
      </c>
      <c r="K172" s="103">
        <v>0.93207829714407953</v>
      </c>
    </row>
    <row r="173" spans="1:11" x14ac:dyDescent="0.35">
      <c r="A173" t="s">
        <v>2521</v>
      </c>
      <c r="B173">
        <f>[1]!f_info_relatedcode(A173)</f>
        <v>0</v>
      </c>
      <c r="C173" t="str">
        <f>[1]!f_info_name(A173)</f>
        <v>华安添颐</v>
      </c>
      <c r="D173" t="str">
        <f>[1]!f_info_fundmanager(A173)</f>
        <v>朱才敏</v>
      </c>
      <c r="E173" t="str">
        <f>[1]!f_info_corp_fundmanagementcompany(A173)</f>
        <v>华安基金</v>
      </c>
      <c r="F173" s="160">
        <f>[1]!f_netasset_total(A173,"",100000000)</f>
        <v>7.4719191177999997</v>
      </c>
      <c r="G173" s="160">
        <f>[1]!s_info_corp_stocktonav(A173,"20210630")</f>
        <v>28.471438124420807</v>
      </c>
      <c r="H173" s="160">
        <f>[1]!f_risk_maxdownside(A173,"20200930","20210930")</f>
        <v>-1.9290123456790227</v>
      </c>
      <c r="I173" s="160">
        <f>[1]!f_return_ytd(A173,"0","20210930")</f>
        <v>4.5566264282352842</v>
      </c>
      <c r="J173" s="103">
        <v>2.586278451333112E-2</v>
      </c>
      <c r="K173" s="103">
        <v>0.78556723371979631</v>
      </c>
    </row>
    <row r="174" spans="1:11" x14ac:dyDescent="0.35">
      <c r="A174" t="s">
        <v>1774</v>
      </c>
      <c r="B174" t="str">
        <f>[1]!f_info_relatedcode(A174)</f>
        <v>004751.OF</v>
      </c>
      <c r="C174" t="str">
        <f>[1]!f_info_name(A174)</f>
        <v>广发鑫和A</v>
      </c>
      <c r="D174" t="str">
        <f>[1]!f_info_fundmanager(A174)</f>
        <v>吴迪</v>
      </c>
      <c r="E174" t="str">
        <f>[1]!f_info_corp_fundmanagementcompany(A174)</f>
        <v>广发基金</v>
      </c>
      <c r="F174" s="160">
        <f>[1]!f_netasset_total(A174,"",100000000)</f>
        <v>10.5575855823</v>
      </c>
      <c r="G174" s="160">
        <f>[1]!s_info_corp_stocktonav(A174,"20210630")</f>
        <v>32.835349917512502</v>
      </c>
      <c r="H174" s="160">
        <f>[1]!f_risk_maxdownside(A174,"20200930","20210930")</f>
        <v>-1.8709578072066506</v>
      </c>
      <c r="I174" s="160">
        <f>[1]!f_return_ytd(A174,"0","20210930")</f>
        <v>4.6604963551478269</v>
      </c>
      <c r="J174" s="103">
        <v>2.6273588625301596E-2</v>
      </c>
      <c r="K174" s="103">
        <v>0.73350544393310135</v>
      </c>
    </row>
    <row r="175" spans="1:11" x14ac:dyDescent="0.35">
      <c r="A175" t="s">
        <v>2595</v>
      </c>
      <c r="B175">
        <f>[1]!f_info_relatedcode(A175)</f>
        <v>0</v>
      </c>
      <c r="C175" t="str">
        <f>[1]!f_info_name(A175)</f>
        <v>交银施罗德臻选回报</v>
      </c>
      <c r="D175" t="str">
        <f>[1]!f_info_fundmanager(A175)</f>
        <v>王艺伟</v>
      </c>
      <c r="E175" t="str">
        <f>[1]!f_info_corp_fundmanagementcompany(A175)</f>
        <v>交银施罗德基金</v>
      </c>
      <c r="F175" s="160">
        <f>[1]!f_netasset_total(A175,"",100000000)</f>
        <v>9.018898569800001</v>
      </c>
      <c r="G175" s="160">
        <f>[1]!s_info_corp_stocktonav(A175,"20210630")</f>
        <v>34.523942171614848</v>
      </c>
      <c r="H175" s="160">
        <f>[1]!f_risk_maxdownside(A175,"20200930","20210930")</f>
        <v>-1.8630511119781406</v>
      </c>
      <c r="I175" s="160">
        <f>[1]!f_return_ytd(A175,"0","20210930")</f>
        <v>5.6076631410896054</v>
      </c>
      <c r="J175" s="103">
        <v>2.0734679302930329E-2</v>
      </c>
      <c r="K175" s="103">
        <v>0.69998640935036693</v>
      </c>
    </row>
    <row r="176" spans="1:11" x14ac:dyDescent="0.35">
      <c r="A176" t="s">
        <v>1958</v>
      </c>
      <c r="B176" t="str">
        <f>[1]!f_info_relatedcode(A176)</f>
        <v>004158.OF</v>
      </c>
      <c r="C176" t="str">
        <f>[1]!f_info_name(A176)</f>
        <v>信诚至诚A</v>
      </c>
      <c r="D176" t="str">
        <f>[1]!f_info_fundmanager(A176)</f>
        <v>杨立春,王颖</v>
      </c>
      <c r="E176" t="str">
        <f>[1]!f_info_corp_fundmanagementcompany(A176)</f>
        <v>中信保诚基金</v>
      </c>
      <c r="F176" s="160">
        <f>[1]!f_netasset_total(A176,"",100000000)</f>
        <v>9.8099229261000005</v>
      </c>
      <c r="G176" s="160">
        <f>[1]!s_info_corp_stocktonav(A176,"20210630")</f>
        <v>19.952642308285945</v>
      </c>
      <c r="H176" s="160">
        <f>[1]!f_risk_maxdownside(A176,"20200930","20210930")</f>
        <v>-1.8050541516245424</v>
      </c>
      <c r="I176" s="160">
        <f>[1]!f_return_ytd(A176,"0","20210930")</f>
        <v>8.0476900149031199</v>
      </c>
      <c r="J176" s="103">
        <v>4.3448163276080129E-2</v>
      </c>
      <c r="K176" s="103">
        <v>0.93207829714407953</v>
      </c>
    </row>
    <row r="177" spans="1:11" x14ac:dyDescent="0.35">
      <c r="A177" t="s">
        <v>1838</v>
      </c>
      <c r="B177">
        <f>[1]!f_info_relatedcode(A177)</f>
        <v>0</v>
      </c>
      <c r="C177" t="str">
        <f>[1]!f_info_name(A177)</f>
        <v>华泰柏瑞精选回报</v>
      </c>
      <c r="D177" t="str">
        <f>[1]!f_info_fundmanager(A177)</f>
        <v>吴邦栋,郑青</v>
      </c>
      <c r="E177" t="str">
        <f>[1]!f_info_corp_fundmanagementcompany(A177)</f>
        <v>华泰柏瑞基金</v>
      </c>
      <c r="F177" s="160">
        <f>[1]!f_netasset_total(A177,"",100000000)</f>
        <v>8.1871841480000001</v>
      </c>
      <c r="G177" s="160">
        <f>[1]!s_info_corp_stocktonav(A177,"20210630")</f>
        <v>55.491867494897626</v>
      </c>
      <c r="H177" s="160">
        <f>[1]!f_risk_maxdownside(A177,"20200930","20210930")</f>
        <v>-1.7445132245357386</v>
      </c>
      <c r="I177" s="160">
        <f>[1]!f_return_ytd(A177,"0","20210930")</f>
        <v>8.7464957949539421</v>
      </c>
      <c r="J177" s="103">
        <v>3.84926861912811E-2</v>
      </c>
      <c r="K177" s="103">
        <v>0.76325088339222613</v>
      </c>
    </row>
    <row r="178" spans="1:11" x14ac:dyDescent="0.35">
      <c r="A178" t="s">
        <v>1776</v>
      </c>
      <c r="B178" t="str">
        <f>[1]!f_info_relatedcode(A178)</f>
        <v>001116.OF</v>
      </c>
      <c r="C178" t="str">
        <f>[1]!f_info_name(A178)</f>
        <v>广发聚安A</v>
      </c>
      <c r="D178" t="str">
        <f>[1]!f_info_fundmanager(A178)</f>
        <v>郎振东</v>
      </c>
      <c r="E178" t="str">
        <f>[1]!f_info_corp_fundmanagementcompany(A178)</f>
        <v>广发基金</v>
      </c>
      <c r="F178" s="163">
        <f>[1]!f_netasset_total(A178,"",100000000)</f>
        <v>8.5513191956999997</v>
      </c>
      <c r="G178" s="160">
        <f>[1]!s_info_corp_stocktonav(A178,"20210630")</f>
        <v>32.835349917512502</v>
      </c>
      <c r="H178" s="160">
        <f>[1]!f_risk_maxdownside(A178,"20200930","20210930")</f>
        <v>-1.7341040462427657</v>
      </c>
      <c r="I178" s="160">
        <f>[1]!f_return_ytd(A178,"0","20210930")</f>
        <v>2.7128862094951116</v>
      </c>
      <c r="J178" s="103">
        <v>2.2614976589292204E-2</v>
      </c>
      <c r="K178" s="103">
        <v>0.73350544393310135</v>
      </c>
    </row>
    <row r="179" spans="1:11" x14ac:dyDescent="0.35">
      <c r="A179" t="s">
        <v>457</v>
      </c>
      <c r="B179" t="str">
        <f>[1]!f_info_relatedcode(A179)</f>
        <v>519759.OF</v>
      </c>
      <c r="C179" t="str">
        <f>[1]!f_info_name(A179)</f>
        <v>交银周期回报A</v>
      </c>
      <c r="D179" t="str">
        <f>[1]!f_info_fundmanager(A179)</f>
        <v>王艺伟</v>
      </c>
      <c r="E179" t="str">
        <f>[1]!f_info_corp_fundmanagementcompany(A179)</f>
        <v>交银施罗德基金</v>
      </c>
      <c r="F179" s="163">
        <f>[1]!f_netasset_total(A179,"",100000000)</f>
        <v>36.211157632700001</v>
      </c>
      <c r="G179" s="160">
        <f>[1]!s_info_corp_stocktonav(A179,"20210630")</f>
        <v>34.523942171614848</v>
      </c>
      <c r="H179" s="160">
        <f>[1]!f_risk_maxdownside(A179,"20200930","20210930")</f>
        <v>-1.71073094867807</v>
      </c>
      <c r="I179" s="160">
        <f>[1]!f_return_ytd(A179,"0","20210930")</f>
        <v>5.863940169736833</v>
      </c>
      <c r="J179" s="103">
        <v>1.9463000192862394E-2</v>
      </c>
      <c r="K179" s="103">
        <v>0.69998640935036693</v>
      </c>
    </row>
    <row r="180" spans="1:11" x14ac:dyDescent="0.35">
      <c r="A180" t="s">
        <v>1960</v>
      </c>
      <c r="B180" t="str">
        <f>[1]!f_info_relatedcode(A180)</f>
        <v>002030.OF</v>
      </c>
      <c r="C180" t="str">
        <f>[1]!f_info_name(A180)</f>
        <v>信诚新选回报A</v>
      </c>
      <c r="D180" t="str">
        <f>[1]!f_info_fundmanager(A180)</f>
        <v>提云涛,王颖</v>
      </c>
      <c r="E180" t="str">
        <f>[1]!f_info_corp_fundmanagementcompany(A180)</f>
        <v>中信保诚基金</v>
      </c>
      <c r="F180" s="160">
        <f>[1]!f_netasset_total(A180,"",100000000)</f>
        <v>10.2005483075</v>
      </c>
      <c r="G180" s="160">
        <f>[1]!s_info_corp_stocktonav(A180,"20210630")</f>
        <v>19.952642308285945</v>
      </c>
      <c r="H180" s="160">
        <f>[1]!f_risk_maxdownside(A180,"20200930","20210930")</f>
        <v>-1.6871165644171793</v>
      </c>
      <c r="I180" s="160">
        <f>[1]!f_return_ytd(A180,"0","20210930")</f>
        <v>7.9905063291139218</v>
      </c>
      <c r="J180" s="103">
        <v>3.7689132303537501E-2</v>
      </c>
      <c r="K180" s="103">
        <v>0.93207829714407953</v>
      </c>
    </row>
    <row r="181" spans="1:11" x14ac:dyDescent="0.35">
      <c r="A181" t="s">
        <v>1864</v>
      </c>
      <c r="B181" t="str">
        <f>[1]!f_info_relatedcode(A181)</f>
        <v>001423.OF</v>
      </c>
      <c r="C181" t="str">
        <f>[1]!f_info_name(A181)</f>
        <v>景顺长城安享回报A</v>
      </c>
      <c r="D181" t="str">
        <f>[1]!f_info_fundmanager(A181)</f>
        <v>陈莹</v>
      </c>
      <c r="E181" t="str">
        <f>[1]!f_info_corp_fundmanagementcompany(A181)</f>
        <v>景顺长城基金</v>
      </c>
      <c r="F181" s="160">
        <f>[1]!f_netasset_total(A181,"",100000000)</f>
        <v>9.4640882758</v>
      </c>
      <c r="G181" s="160">
        <f>[1]!s_info_corp_stocktonav(A181,"20210630")</f>
        <v>44.006178117729547</v>
      </c>
      <c r="H181" s="160">
        <f>[1]!f_risk_maxdownside(A181,"20200930","20210930")</f>
        <v>-1.6606498194945689</v>
      </c>
      <c r="I181" s="160">
        <f>[1]!f_return_ytd(A181,"0","20210930")</f>
        <v>4.3382352941176432</v>
      </c>
      <c r="J181" s="103">
        <v>3.8929269822529894E-2</v>
      </c>
      <c r="K181" s="103">
        <v>0.82461982907354647</v>
      </c>
    </row>
    <row r="182" spans="1:11" x14ac:dyDescent="0.35">
      <c r="A182" t="s">
        <v>2512</v>
      </c>
      <c r="B182">
        <f>[1]!f_info_relatedcode(A182)</f>
        <v>0</v>
      </c>
      <c r="C182" t="str">
        <f>[1]!f_info_name(A182)</f>
        <v>华安安享</v>
      </c>
      <c r="D182" t="str">
        <f>[1]!f_info_fundmanager(A182)</f>
        <v>郑可成</v>
      </c>
      <c r="E182" t="str">
        <f>[1]!f_info_corp_fundmanagementcompany(A182)</f>
        <v>华安基金</v>
      </c>
      <c r="F182" s="160">
        <f>[1]!f_netasset_total(A182,"",100000000)</f>
        <v>4.3924126929999998</v>
      </c>
      <c r="G182" s="160">
        <f>[1]!s_info_corp_stocktonav(A182,"20210630")</f>
        <v>28.471438124420807</v>
      </c>
      <c r="H182" s="160">
        <f>[1]!f_risk_maxdownside(A182,"20200930","20210930")</f>
        <v>-1.5789473684210624</v>
      </c>
      <c r="I182" s="160">
        <f>[1]!f_return_ytd(A182,"0","20210930")</f>
        <v>3.3770597414448682</v>
      </c>
      <c r="J182" s="103">
        <v>3.2012139314311343E-2</v>
      </c>
      <c r="K182" s="103">
        <v>0.78556723371979631</v>
      </c>
    </row>
    <row r="183" spans="1:11" x14ac:dyDescent="0.35">
      <c r="A183" t="s">
        <v>2598</v>
      </c>
      <c r="B183" t="str">
        <f>[1]!f_info_relatedcode(A183)</f>
        <v>011232.OF</v>
      </c>
      <c r="C183" t="str">
        <f>[1]!f_info_name(A183)</f>
        <v>光大锦弘A</v>
      </c>
      <c r="D183" t="str">
        <f>[1]!f_info_fundmanager(A183)</f>
        <v>金昉毅</v>
      </c>
      <c r="E183" t="str">
        <f>[1]!f_info_corp_fundmanagementcompany(A183)</f>
        <v>光大保德信基金</v>
      </c>
      <c r="F183" s="160">
        <f>[1]!f_netasset_total(A183,"",100000000)</f>
        <v>7.0141225621999999</v>
      </c>
      <c r="G183" s="160">
        <f>[1]!s_info_corp_stocktonav(A183,"20210630")</f>
        <v>17.974020210884557</v>
      </c>
      <c r="H183" s="160">
        <f>[1]!f_risk_maxdownside(A183,"20200930","20210930")</f>
        <v>-1.5662305414955564</v>
      </c>
      <c r="I183" s="160">
        <f>[1]!f_return_ytd(A183,"0","20210930")</f>
        <v>3.4200000000000008</v>
      </c>
      <c r="J183" s="103">
        <v>9.6791728363714215E-3</v>
      </c>
      <c r="K183" s="103">
        <v>0.8879839619095351</v>
      </c>
    </row>
    <row r="184" spans="1:11" x14ac:dyDescent="0.35">
      <c r="A184" t="s">
        <v>1741</v>
      </c>
      <c r="B184" t="str">
        <f>[1]!f_info_relatedcode(A184)</f>
        <v>002814.OF</v>
      </c>
      <c r="C184" t="str">
        <f>[1]!f_info_name(A184)</f>
        <v>博时颐泰A</v>
      </c>
      <c r="D184" t="str">
        <f>[1]!f_info_fundmanager(A184)</f>
        <v>杨永光,孙少锋</v>
      </c>
      <c r="E184" t="str">
        <f>[1]!f_info_corp_fundmanagementcompany(A184)</f>
        <v>博时基金</v>
      </c>
      <c r="F184" s="160">
        <f>[1]!f_netasset_total(A184,"",100000000)</f>
        <v>2.5057948250000002</v>
      </c>
      <c r="G184" s="160">
        <f>[1]!s_info_corp_stocktonav(A184,"20210630")</f>
        <v>13.951083407403075</v>
      </c>
      <c r="H184" s="160">
        <f>[1]!f_risk_maxdownside(A184,"20200930","20210930")</f>
        <v>-1.5639445300462236</v>
      </c>
      <c r="I184" s="160">
        <f>[1]!f_return_ytd(A184,"0","20210930")</f>
        <v>5.4555373704309931</v>
      </c>
      <c r="J184" s="103">
        <v>3.5695935924740831E-2</v>
      </c>
      <c r="K184" s="103">
        <v>0.80628444763958784</v>
      </c>
    </row>
    <row r="185" spans="1:11" x14ac:dyDescent="0.35">
      <c r="A185" t="s">
        <v>2600</v>
      </c>
      <c r="B185" t="str">
        <f>[1]!f_info_relatedcode(A185)</f>
        <v>011996.OF</v>
      </c>
      <c r="C185" t="str">
        <f>[1]!f_info_name(A185)</f>
        <v>国泰诚益A</v>
      </c>
      <c r="D185" t="str">
        <f>[1]!f_info_fundmanager(A185)</f>
        <v>戴计辉</v>
      </c>
      <c r="E185" t="str">
        <f>[1]!f_info_corp_fundmanagementcompany(A185)</f>
        <v>国泰基金</v>
      </c>
      <c r="F185" s="160">
        <f>[1]!f_netasset_total(A185,"",100000000)</f>
        <v>8.0490640669999998</v>
      </c>
      <c r="G185" s="160">
        <f>[1]!s_info_corp_stocktonav(A185,"20210630")</f>
        <v>33.19549860461381</v>
      </c>
      <c r="H185" s="160">
        <f>[1]!f_risk_maxdownside(A185,"20200930","20210930")</f>
        <v>-1.5593220338983054</v>
      </c>
      <c r="I185" s="160">
        <f>[1]!f_return_ytd(A185,"0","20210930")</f>
        <v>1.9900000000000029</v>
      </c>
      <c r="J185" s="103">
        <v>2.7153016611718025E-2</v>
      </c>
      <c r="K185" s="103">
        <v>0.89026604068857595</v>
      </c>
    </row>
    <row r="186" spans="1:11" x14ac:dyDescent="0.35">
      <c r="A186" t="s">
        <v>1870</v>
      </c>
      <c r="B186" t="str">
        <f>[1]!f_info_relatedcode(A186)</f>
        <v>004447.OF</v>
      </c>
      <c r="C186" t="str">
        <f>[1]!f_info_name(A186)</f>
        <v>南方荣年定期开放A</v>
      </c>
      <c r="D186" t="str">
        <f>[1]!f_info_fundmanager(A186)</f>
        <v>王景明</v>
      </c>
      <c r="E186" t="str">
        <f>[1]!f_info_corp_fundmanagementcompany(A186)</f>
        <v>南方基金</v>
      </c>
      <c r="F186" s="160">
        <f>[1]!f_netasset_total(A186,"",100000000)</f>
        <v>3.2432722226999999</v>
      </c>
      <c r="G186" s="160">
        <f>[1]!s_info_corp_stocktonav(A186,"20210630")</f>
        <v>24.458181896219401</v>
      </c>
      <c r="H186" s="160">
        <f>[1]!f_risk_maxdownside(A186,"20200930","20210930")</f>
        <v>-1.5571563705159051</v>
      </c>
      <c r="I186" s="160">
        <f>[1]!f_return_ytd(A186,"0","20210930")</f>
        <v>3.11111111111112</v>
      </c>
      <c r="J186" s="103">
        <v>1.0817636265751345E-2</v>
      </c>
      <c r="K186" s="103">
        <v>0.65695013965650439</v>
      </c>
    </row>
    <row r="187" spans="1:11" x14ac:dyDescent="0.35">
      <c r="A187" t="s">
        <v>2580</v>
      </c>
      <c r="B187">
        <f>[1]!f_info_relatedcode(A187)</f>
        <v>0</v>
      </c>
      <c r="C187" t="str">
        <f>[1]!f_info_name(A187)</f>
        <v>中加科丰价值精选</v>
      </c>
      <c r="D187" t="str">
        <f>[1]!f_info_fundmanager(A187)</f>
        <v>冯汉杰,于跃</v>
      </c>
      <c r="E187" t="str">
        <f>[1]!f_info_corp_fundmanagementcompany(A187)</f>
        <v>中加基金</v>
      </c>
      <c r="F187" s="160">
        <f>[1]!f_netasset_total(A187,"",100000000)</f>
        <v>9.5238425169000003</v>
      </c>
      <c r="G187" s="160">
        <f>[1]!s_info_corp_stocktonav(A187,"20210630")</f>
        <v>1.7365662707340994</v>
      </c>
      <c r="H187" s="160">
        <f>[1]!f_risk_maxdownside(A187,"20200930","20210930")</f>
        <v>-1.4050091631032262</v>
      </c>
      <c r="I187" s="160">
        <f>[1]!f_return_ytd(A187,"0","20210930")</f>
        <v>7.3401877514528255</v>
      </c>
      <c r="J187" s="103">
        <v>3.741954927768712E-2</v>
      </c>
      <c r="K187" s="103">
        <v>0.83051689860834987</v>
      </c>
    </row>
    <row r="188" spans="1:11" x14ac:dyDescent="0.35">
      <c r="A188" t="s">
        <v>1923</v>
      </c>
      <c r="B188" t="str">
        <f>[1]!f_info_relatedcode(A188)</f>
        <v>001634.OF</v>
      </c>
      <c r="C188" t="str">
        <f>[1]!f_info_name(A188)</f>
        <v>万家瑞祥A</v>
      </c>
      <c r="D188" t="str">
        <f>[1]!f_info_fundmanager(A188)</f>
        <v>苏谋东</v>
      </c>
      <c r="E188" t="str">
        <f>[1]!f_info_corp_fundmanagementcompany(A188)</f>
        <v>万家基金</v>
      </c>
      <c r="F188" s="163">
        <f>[1]!f_netasset_total(A188,"",100000000)</f>
        <v>11.656112844100001</v>
      </c>
      <c r="G188" s="160">
        <f>[1]!s_info_corp_stocktonav(A188,"20210630")</f>
        <v>23.416410488014929</v>
      </c>
      <c r="H188" s="160">
        <f>[1]!f_risk_maxdownside(A188,"20200930","20210930")</f>
        <v>-1.3124946032294171</v>
      </c>
      <c r="I188" s="160">
        <f>[1]!f_return_ytd(A188,"0","20210930")</f>
        <v>3.0372594031432132</v>
      </c>
      <c r="J188" s="103">
        <v>2.4140770284504204E-2</v>
      </c>
      <c r="K188" s="103">
        <v>0.94649244470399296</v>
      </c>
    </row>
    <row r="189" spans="1:11" x14ac:dyDescent="0.35">
      <c r="A189" t="s">
        <v>2599</v>
      </c>
      <c r="B189" t="str">
        <f>[1]!f_info_relatedcode(A189)</f>
        <v>011485.OF</v>
      </c>
      <c r="C189" t="str">
        <f>[1]!f_info_name(A189)</f>
        <v>申万菱信宜选A</v>
      </c>
      <c r="D189" t="str">
        <f>[1]!f_info_fundmanager(A189)</f>
        <v>唐俊杰</v>
      </c>
      <c r="E189" t="str">
        <f>[1]!f_info_corp_fundmanagementcompany(A189)</f>
        <v>申万菱信基金</v>
      </c>
      <c r="F189" s="160">
        <f>[1]!f_netasset_total(A189,"",100000000)</f>
        <v>5.9243853786000003</v>
      </c>
      <c r="G189" s="160">
        <f>[1]!s_info_corp_stocktonav(A189,"20210630")</f>
        <v>34.679567863619205</v>
      </c>
      <c r="H189" s="160">
        <f>[1]!f_risk_maxdownside(A189,"20200930","20210930")</f>
        <v>-1.2774451097804425</v>
      </c>
      <c r="I189" s="160">
        <f>[1]!f_return_ytd(A189,"0","20210930")</f>
        <v>5.6400000000000006</v>
      </c>
      <c r="J189" s="103">
        <v>1.4516526057214707E-2</v>
      </c>
      <c r="K189" s="103">
        <v>0.90484954449250021</v>
      </c>
    </row>
    <row r="190" spans="1:11" x14ac:dyDescent="0.35">
      <c r="A190" t="s">
        <v>1828</v>
      </c>
      <c r="B190">
        <f>[1]!f_info_relatedcode(A190)</f>
        <v>0</v>
      </c>
      <c r="C190" t="str">
        <f>[1]!f_info_name(A190)</f>
        <v>华安新活力</v>
      </c>
      <c r="D190" t="str">
        <f>[1]!f_info_fundmanager(A190)</f>
        <v>贺涛</v>
      </c>
      <c r="E190" t="str">
        <f>[1]!f_info_corp_fundmanagementcompany(A190)</f>
        <v>华安基金</v>
      </c>
      <c r="F190" s="160">
        <f>[1]!f_netasset_total(A190,"",100000000)</f>
        <v>9.6129677933000011</v>
      </c>
      <c r="G190" s="160">
        <f>[1]!s_info_corp_stocktonav(A190,"20210630")</f>
        <v>28.471438124420807</v>
      </c>
      <c r="H190" s="160">
        <f>[1]!f_risk_maxdownside(A190,"20200930","20210930")</f>
        <v>-1.1612021857923407</v>
      </c>
      <c r="I190" s="160">
        <f>[1]!f_return_ytd(A190,"0","20210930")</f>
        <v>5.8131487889273314</v>
      </c>
      <c r="J190" s="103">
        <v>3.7506654838812388E-2</v>
      </c>
      <c r="K190" s="103">
        <v>0.78556723371979631</v>
      </c>
    </row>
  </sheetData>
  <autoFilter ref="A1:P190" xr:uid="{00000000-0009-0000-0000-00000C000000}">
    <sortState xmlns:xlrd2="http://schemas.microsoft.com/office/spreadsheetml/2017/richdata2" ref="A2:K190">
      <sortCondition ref="H1:H190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X97"/>
  <sheetViews>
    <sheetView workbookViewId="0">
      <pane xSplit="1" ySplit="2" topLeftCell="B3" activePane="bottomRight" state="frozen"/>
      <selection activeCell="K28" sqref="K28"/>
      <selection pane="topRight" activeCell="K28" sqref="K28"/>
      <selection pane="bottomLeft" activeCell="K28" sqref="K28"/>
      <selection pane="bottomRight" activeCell="L43" sqref="L43"/>
    </sheetView>
  </sheetViews>
  <sheetFormatPr defaultColWidth="9" defaultRowHeight="14.15" x14ac:dyDescent="0.35"/>
  <cols>
    <col min="1" max="1" width="10.5" style="26" bestFit="1" customWidth="1"/>
    <col min="2" max="2" width="24.85546875" style="26" bestFit="1" customWidth="1"/>
    <col min="3" max="3" width="11.640625" style="26" bestFit="1" customWidth="1"/>
    <col min="4" max="4" width="15" style="26" bestFit="1" customWidth="1"/>
    <col min="5" max="5" width="5.5" style="26" bestFit="1" customWidth="1"/>
    <col min="6" max="6" width="10.5" style="26" customWidth="1"/>
    <col min="7" max="7" width="9.5" style="26" bestFit="1" customWidth="1"/>
    <col min="8" max="9" width="10.5" style="26" bestFit="1" customWidth="1"/>
    <col min="10" max="10" width="13.85546875" style="26" bestFit="1" customWidth="1"/>
    <col min="11" max="13" width="9.5" style="26" bestFit="1" customWidth="1"/>
    <col min="14" max="15" width="10.5" style="26" bestFit="1" customWidth="1"/>
    <col min="16" max="16" width="18.35546875" style="26" bestFit="1" customWidth="1"/>
    <col min="17" max="20" width="13.85546875" style="26" bestFit="1" customWidth="1"/>
    <col min="21" max="23" width="9.5" style="26" bestFit="1" customWidth="1"/>
    <col min="24" max="24" width="4.5" style="26" bestFit="1" customWidth="1"/>
    <col min="25" max="30" width="9.140625" style="26" bestFit="1" customWidth="1"/>
    <col min="31" max="16384" width="9" style="26"/>
  </cols>
  <sheetData>
    <row r="2" spans="1:24" x14ac:dyDescent="0.35">
      <c r="A2" s="28" t="s">
        <v>459</v>
      </c>
      <c r="B2" s="28" t="s">
        <v>383</v>
      </c>
      <c r="C2" s="28" t="s">
        <v>382</v>
      </c>
      <c r="D2" s="28" t="s">
        <v>460</v>
      </c>
      <c r="E2" s="28" t="s">
        <v>461</v>
      </c>
      <c r="F2" s="28" t="s">
        <v>2164</v>
      </c>
      <c r="G2" s="26" t="s">
        <v>462</v>
      </c>
      <c r="H2" s="26" t="s">
        <v>463</v>
      </c>
      <c r="I2" s="26" t="s">
        <v>464</v>
      </c>
      <c r="J2" s="26" t="s">
        <v>1498</v>
      </c>
      <c r="K2" s="26" t="s">
        <v>1499</v>
      </c>
      <c r="L2" s="26" t="s">
        <v>1500</v>
      </c>
      <c r="M2" s="26" t="s">
        <v>1501</v>
      </c>
      <c r="N2" s="26" t="s">
        <v>1504</v>
      </c>
      <c r="O2" s="26" t="s">
        <v>1505</v>
      </c>
      <c r="P2" s="26" t="s">
        <v>1503</v>
      </c>
      <c r="Q2" s="26" t="s">
        <v>1506</v>
      </c>
      <c r="R2" s="26" t="s">
        <v>1507</v>
      </c>
      <c r="S2" s="26" t="s">
        <v>1508</v>
      </c>
      <c r="T2" s="26" t="s">
        <v>1498</v>
      </c>
      <c r="U2" s="26" t="s">
        <v>1499</v>
      </c>
      <c r="V2" s="26" t="s">
        <v>1500</v>
      </c>
      <c r="W2" s="26" t="s">
        <v>1501</v>
      </c>
      <c r="X2" s="26" t="s">
        <v>1502</v>
      </c>
    </row>
    <row r="3" spans="1:24" x14ac:dyDescent="0.35">
      <c r="A3" s="19" t="s">
        <v>472</v>
      </c>
      <c r="B3" s="19" t="s">
        <v>473</v>
      </c>
      <c r="C3" s="19">
        <v>20131111</v>
      </c>
      <c r="D3" s="19" t="s">
        <v>474</v>
      </c>
      <c r="E3" s="49" t="s">
        <v>475</v>
      </c>
      <c r="F3" s="83">
        <f>[1]!f_info_maxworkingyears(A3)</f>
        <v>5.4136986301369863</v>
      </c>
      <c r="G3" s="46">
        <v>40.495075550599999</v>
      </c>
      <c r="H3" s="46">
        <v>246.88473520249218</v>
      </c>
      <c r="I3" s="46">
        <v>149.80370162647225</v>
      </c>
      <c r="J3" s="46">
        <v>2.8162511542013045</v>
      </c>
      <c r="K3" s="46">
        <v>121.69907881269191</v>
      </c>
      <c r="L3" s="46">
        <v>63.666666666666671</v>
      </c>
      <c r="M3" s="46">
        <v>-19.678714859437747</v>
      </c>
      <c r="N3" s="46">
        <v>0.94399999999999995</v>
      </c>
      <c r="O3" s="46">
        <v>0.876</v>
      </c>
      <c r="P3" s="46">
        <v>0.41099999999999998</v>
      </c>
      <c r="Q3" s="46">
        <v>0.98699999999999999</v>
      </c>
      <c r="R3" s="46">
        <v>0.86499999999999999</v>
      </c>
      <c r="S3" s="46">
        <v>0.69699999999999995</v>
      </c>
      <c r="T3" s="50">
        <v>0</v>
      </c>
      <c r="U3" s="50">
        <v>1</v>
      </c>
      <c r="V3" s="50">
        <v>1</v>
      </c>
      <c r="W3" s="50">
        <v>1</v>
      </c>
      <c r="X3" s="50">
        <v>3</v>
      </c>
    </row>
    <row r="4" spans="1:24" x14ac:dyDescent="0.35">
      <c r="A4" s="19" t="s">
        <v>482</v>
      </c>
      <c r="B4" s="19" t="s">
        <v>483</v>
      </c>
      <c r="C4" s="19">
        <v>20141118</v>
      </c>
      <c r="D4" s="19" t="s">
        <v>484</v>
      </c>
      <c r="E4" s="49" t="s">
        <v>475</v>
      </c>
      <c r="F4" s="83">
        <f>[1]!f_info_maxworkingyears(A4)</f>
        <v>4.0356164383561648</v>
      </c>
      <c r="G4" s="46">
        <v>15.5417925648</v>
      </c>
      <c r="H4" s="46">
        <v>409.87124463519319</v>
      </c>
      <c r="I4" s="46">
        <v>271.63712200208545</v>
      </c>
      <c r="J4" s="46">
        <v>57.978723404255319</v>
      </c>
      <c r="K4" s="46">
        <v>106.21572212065813</v>
      </c>
      <c r="L4" s="46">
        <v>71.228615863141499</v>
      </c>
      <c r="M4" s="46">
        <v>-29.880043620501628</v>
      </c>
      <c r="N4" s="46">
        <v>1</v>
      </c>
      <c r="O4" s="46">
        <v>0.99099999999999999</v>
      </c>
      <c r="P4" s="46">
        <v>0.99099999999999999</v>
      </c>
      <c r="Q4" s="46">
        <v>0.96699999999999997</v>
      </c>
      <c r="R4" s="46">
        <v>0.93200000000000005</v>
      </c>
      <c r="S4" s="46">
        <v>0.22500000000000001</v>
      </c>
      <c r="T4" s="50">
        <v>1</v>
      </c>
      <c r="U4" s="50">
        <v>1</v>
      </c>
      <c r="V4" s="50">
        <v>1</v>
      </c>
      <c r="W4" s="50">
        <v>0</v>
      </c>
      <c r="X4" s="50">
        <v>3</v>
      </c>
    </row>
    <row r="5" spans="1:24" x14ac:dyDescent="0.35">
      <c r="A5" s="19" t="s">
        <v>486</v>
      </c>
      <c r="B5" s="19" t="s">
        <v>487</v>
      </c>
      <c r="C5" s="19">
        <v>20150319</v>
      </c>
      <c r="D5" s="19" t="s">
        <v>488</v>
      </c>
      <c r="E5" s="49" t="s">
        <v>475</v>
      </c>
      <c r="F5" s="83">
        <f>[1]!f_info_maxworkingyears(A5)</f>
        <v>8.2383561643835623</v>
      </c>
      <c r="G5" s="46">
        <v>46.0604374037</v>
      </c>
      <c r="H5" s="46">
        <v>249.15254237288136</v>
      </c>
      <c r="I5" s="46">
        <v>173.75415282392024</v>
      </c>
      <c r="J5" s="46">
        <v>23.353293413173638</v>
      </c>
      <c r="K5" s="46">
        <v>105.22273425499233</v>
      </c>
      <c r="L5" s="46">
        <v>54.299175500588937</v>
      </c>
      <c r="M5" s="46">
        <v>-20.281690140845068</v>
      </c>
      <c r="N5" s="46">
        <v>0.94899999999999995</v>
      </c>
      <c r="O5" s="46">
        <v>0.92900000000000005</v>
      </c>
      <c r="P5" s="46">
        <v>0.83299999999999996</v>
      </c>
      <c r="Q5" s="46">
        <v>0.96199999999999997</v>
      </c>
      <c r="R5" s="46">
        <v>0.68899999999999995</v>
      </c>
      <c r="S5" s="46">
        <v>0.65700000000000003</v>
      </c>
      <c r="T5" s="50">
        <v>1</v>
      </c>
      <c r="U5" s="50">
        <v>1</v>
      </c>
      <c r="V5" s="50">
        <v>1</v>
      </c>
      <c r="W5" s="50">
        <v>0</v>
      </c>
      <c r="X5" s="50">
        <v>3</v>
      </c>
    </row>
    <row r="6" spans="1:24" x14ac:dyDescent="0.35">
      <c r="A6" s="19" t="s">
        <v>489</v>
      </c>
      <c r="B6" s="19" t="s">
        <v>490</v>
      </c>
      <c r="C6" s="19">
        <v>20150731</v>
      </c>
      <c r="D6" s="19" t="s">
        <v>491</v>
      </c>
      <c r="E6" s="49" t="s">
        <v>475</v>
      </c>
      <c r="F6" s="83">
        <f>[1]!f_info_maxworkingyears(A6)</f>
        <v>5.087671232876712</v>
      </c>
      <c r="G6" s="46">
        <v>115.5402701303</v>
      </c>
      <c r="H6" s="46">
        <v>309.32601880877741</v>
      </c>
      <c r="I6" s="46">
        <v>171.18380062305297</v>
      </c>
      <c r="J6" s="46">
        <v>41.544715447154481</v>
      </c>
      <c r="K6" s="46">
        <v>59.602076124567482</v>
      </c>
      <c r="L6" s="46">
        <v>93.949579831932738</v>
      </c>
      <c r="M6" s="46">
        <v>-16.076443337819661</v>
      </c>
      <c r="N6" s="46">
        <v>0.98299999999999998</v>
      </c>
      <c r="O6" s="46">
        <v>0.92600000000000005</v>
      </c>
      <c r="P6" s="46">
        <v>0.95799999999999996</v>
      </c>
      <c r="Q6" s="46">
        <v>0.40699999999999997</v>
      </c>
      <c r="R6" s="46">
        <v>0.99299999999999999</v>
      </c>
      <c r="S6" s="46">
        <v>0.83499999999999996</v>
      </c>
      <c r="T6" s="50">
        <v>1</v>
      </c>
      <c r="U6" s="50">
        <v>0</v>
      </c>
      <c r="V6" s="50">
        <v>1</v>
      </c>
      <c r="W6" s="50">
        <v>1</v>
      </c>
      <c r="X6" s="50">
        <v>3</v>
      </c>
    </row>
    <row r="7" spans="1:24" x14ac:dyDescent="0.35">
      <c r="A7" s="19" t="s">
        <v>492</v>
      </c>
      <c r="B7" s="19" t="s">
        <v>493</v>
      </c>
      <c r="C7" s="19">
        <v>20160309</v>
      </c>
      <c r="D7" s="19" t="s">
        <v>494</v>
      </c>
      <c r="E7" s="49" t="s">
        <v>475</v>
      </c>
      <c r="F7" s="83">
        <f>[1]!f_info_maxworkingyears(A7)</f>
        <v>6.4273972602739722</v>
      </c>
      <c r="G7" s="46">
        <v>91.288552823499998</v>
      </c>
      <c r="H7" s="46">
        <v>268.98527004909994</v>
      </c>
      <c r="I7" s="46">
        <v>149.94456762749445</v>
      </c>
      <c r="J7" s="46">
        <v>12.922614575507163</v>
      </c>
      <c r="K7" s="46">
        <v>95.735294117647058</v>
      </c>
      <c r="L7" s="46">
        <v>78.639930252833452</v>
      </c>
      <c r="M7" s="46">
        <v>-19.784406187624732</v>
      </c>
      <c r="N7" s="46">
        <v>0.96899999999999997</v>
      </c>
      <c r="O7" s="46">
        <v>0.877</v>
      </c>
      <c r="P7" s="46">
        <v>0.66</v>
      </c>
      <c r="Q7" s="46">
        <v>0.91800000000000004</v>
      </c>
      <c r="R7" s="46">
        <v>0.97299999999999998</v>
      </c>
      <c r="S7" s="46">
        <v>0.68500000000000005</v>
      </c>
      <c r="T7" s="50">
        <v>1</v>
      </c>
      <c r="U7" s="50">
        <v>1</v>
      </c>
      <c r="V7" s="50">
        <v>1</v>
      </c>
      <c r="W7" s="50">
        <v>1</v>
      </c>
      <c r="X7" s="50">
        <v>4</v>
      </c>
    </row>
    <row r="8" spans="1:24" x14ac:dyDescent="0.35">
      <c r="A8" s="19" t="s">
        <v>495</v>
      </c>
      <c r="B8" s="19" t="s">
        <v>496</v>
      </c>
      <c r="C8" s="19">
        <v>20150908</v>
      </c>
      <c r="D8" s="19" t="s">
        <v>497</v>
      </c>
      <c r="E8" s="49" t="s">
        <v>475</v>
      </c>
      <c r="F8" s="83">
        <f>[1]!f_info_maxworkingyears(A8)</f>
        <v>4.3205479452054796</v>
      </c>
      <c r="G8" s="46">
        <v>17.3524156768</v>
      </c>
      <c r="H8" s="46">
        <v>280.79221681723413</v>
      </c>
      <c r="I8" s="46">
        <v>182.51185811507526</v>
      </c>
      <c r="J8" s="46">
        <v>24.293426484598278</v>
      </c>
      <c r="K8" s="46">
        <v>112.05387205387203</v>
      </c>
      <c r="L8" s="46">
        <v>56.004809860213442</v>
      </c>
      <c r="M8" s="46">
        <v>-29.949452401010952</v>
      </c>
      <c r="N8" s="46">
        <v>0.97399999999999998</v>
      </c>
      <c r="O8" s="46">
        <v>0.94599999999999995</v>
      </c>
      <c r="P8" s="46">
        <v>0.84499999999999997</v>
      </c>
      <c r="Q8" s="46">
        <v>0.97599999999999998</v>
      </c>
      <c r="R8" s="46">
        <v>0.71899999999999997</v>
      </c>
      <c r="S8" s="46">
        <v>0.223</v>
      </c>
      <c r="T8" s="50">
        <v>1</v>
      </c>
      <c r="U8" s="50">
        <v>1</v>
      </c>
      <c r="V8" s="50">
        <v>1</v>
      </c>
      <c r="W8" s="50">
        <v>0</v>
      </c>
      <c r="X8" s="50">
        <v>3</v>
      </c>
    </row>
    <row r="9" spans="1:24" x14ac:dyDescent="0.35">
      <c r="A9" s="19" t="s">
        <v>498</v>
      </c>
      <c r="B9" s="19" t="s">
        <v>499</v>
      </c>
      <c r="C9" s="19">
        <v>20151230</v>
      </c>
      <c r="D9" s="19" t="s">
        <v>500</v>
      </c>
      <c r="E9" s="49" t="s">
        <v>475</v>
      </c>
      <c r="F9" s="83">
        <f>[1]!f_info_maxworkingyears(A9)</f>
        <v>5.8931506849315065</v>
      </c>
      <c r="G9" s="46">
        <v>183.34604498749999</v>
      </c>
      <c r="H9" s="46">
        <v>176.25670730360932</v>
      </c>
      <c r="I9" s="46">
        <v>107.70156438026474</v>
      </c>
      <c r="J9" s="46">
        <v>4.3215472952553595</v>
      </c>
      <c r="K9" s="46">
        <v>79.641693811074916</v>
      </c>
      <c r="L9" s="46">
        <v>57.595077737556544</v>
      </c>
      <c r="M9" s="46">
        <v>-10.162601626016254</v>
      </c>
      <c r="N9" s="46">
        <v>0.80700000000000005</v>
      </c>
      <c r="O9" s="46">
        <v>0.66</v>
      </c>
      <c r="P9" s="46">
        <v>0.439</v>
      </c>
      <c r="Q9" s="46">
        <v>0.76300000000000001</v>
      </c>
      <c r="R9" s="46">
        <v>0.74399999999999999</v>
      </c>
      <c r="S9" s="46">
        <v>0.94799999999999995</v>
      </c>
      <c r="T9" s="50">
        <v>0</v>
      </c>
      <c r="U9" s="50">
        <v>1</v>
      </c>
      <c r="V9" s="50">
        <v>1</v>
      </c>
      <c r="W9" s="50">
        <v>1</v>
      </c>
      <c r="X9" s="50">
        <v>3</v>
      </c>
    </row>
    <row r="10" spans="1:24" x14ac:dyDescent="0.35">
      <c r="A10" s="19" t="s">
        <v>501</v>
      </c>
      <c r="B10" s="19" t="s">
        <v>502</v>
      </c>
      <c r="C10" s="19">
        <v>20151021</v>
      </c>
      <c r="D10" s="19" t="s">
        <v>503</v>
      </c>
      <c r="E10" s="49" t="s">
        <v>475</v>
      </c>
      <c r="F10" s="83">
        <f>[1]!f_info_maxworkingyears(A10)</f>
        <v>3.2986301369863016</v>
      </c>
      <c r="G10" s="46">
        <v>13.6532783245</v>
      </c>
      <c r="H10" s="46">
        <v>198.63393810032017</v>
      </c>
      <c r="I10" s="46">
        <v>111.18490566037738</v>
      </c>
      <c r="J10" s="46">
        <v>9.480026605109753</v>
      </c>
      <c r="K10" s="46">
        <v>82.044159544159541</v>
      </c>
      <c r="L10" s="46">
        <v>70.167064439140816</v>
      </c>
      <c r="M10" s="46">
        <v>-4.4469783352337551</v>
      </c>
      <c r="N10" s="46">
        <v>0.876</v>
      </c>
      <c r="O10" s="46">
        <v>0.67800000000000005</v>
      </c>
      <c r="P10" s="46">
        <v>0.55600000000000005</v>
      </c>
      <c r="Q10" s="46">
        <v>0.79</v>
      </c>
      <c r="R10" s="46">
        <v>0.92</v>
      </c>
      <c r="S10" s="46">
        <v>0.98499999999999999</v>
      </c>
      <c r="T10" s="50">
        <v>0</v>
      </c>
      <c r="U10" s="50">
        <v>1</v>
      </c>
      <c r="V10" s="50">
        <v>1</v>
      </c>
      <c r="W10" s="50">
        <v>1</v>
      </c>
      <c r="X10" s="50">
        <v>3</v>
      </c>
    </row>
    <row r="11" spans="1:24" x14ac:dyDescent="0.35">
      <c r="A11" s="19" t="s">
        <v>504</v>
      </c>
      <c r="B11" s="19" t="s">
        <v>505</v>
      </c>
      <c r="C11" s="19">
        <v>20170801</v>
      </c>
      <c r="D11" s="19" t="s">
        <v>506</v>
      </c>
      <c r="E11" s="49" t="s">
        <v>475</v>
      </c>
      <c r="F11" s="83">
        <f>[1]!f_info_maxworkingyears(A11)</f>
        <v>3.0191780821917806</v>
      </c>
      <c r="G11" s="46">
        <v>109.8359131181</v>
      </c>
      <c r="H11" s="46">
        <v>250.36585365853665</v>
      </c>
      <c r="I11" s="46">
        <v>239.1971664698938</v>
      </c>
      <c r="J11" s="46">
        <v>25.021758050478681</v>
      </c>
      <c r="K11" s="46">
        <v>112.97497683039852</v>
      </c>
      <c r="L11" s="46">
        <v>53.257790368271976</v>
      </c>
      <c r="M11" s="46">
        <v>-28.252032520325205</v>
      </c>
      <c r="N11" s="46">
        <v>0.95299999999999996</v>
      </c>
      <c r="O11" s="46">
        <v>0.98499999999999999</v>
      </c>
      <c r="P11" s="46">
        <v>0.85799999999999998</v>
      </c>
      <c r="Q11" s="46">
        <v>0.98</v>
      </c>
      <c r="R11" s="46">
        <v>0.66800000000000004</v>
      </c>
      <c r="S11" s="46">
        <v>0.26700000000000002</v>
      </c>
      <c r="T11" s="50">
        <v>1</v>
      </c>
      <c r="U11" s="50">
        <v>1</v>
      </c>
      <c r="V11" s="50">
        <v>1</v>
      </c>
      <c r="W11" s="50">
        <v>0</v>
      </c>
      <c r="X11" s="50">
        <v>3</v>
      </c>
    </row>
    <row r="12" spans="1:24" x14ac:dyDescent="0.35">
      <c r="A12" s="19" t="s">
        <v>512</v>
      </c>
      <c r="B12" s="19" t="s">
        <v>513</v>
      </c>
      <c r="C12" s="19">
        <v>20160204</v>
      </c>
      <c r="D12" s="19" t="s">
        <v>514</v>
      </c>
      <c r="E12" s="49" t="s">
        <v>475</v>
      </c>
      <c r="F12" s="83">
        <f>[1]!f_info_maxworkingyears(A12)</f>
        <v>5.558904109589041</v>
      </c>
      <c r="G12" s="46">
        <v>48.234551884200002</v>
      </c>
      <c r="H12" s="46">
        <v>286.56056587091069</v>
      </c>
      <c r="I12" s="46">
        <v>169.37769562538506</v>
      </c>
      <c r="J12" s="46">
        <v>21.545732554906866</v>
      </c>
      <c r="K12" s="46">
        <v>93.283181085437946</v>
      </c>
      <c r="L12" s="46">
        <v>65.624999999999972</v>
      </c>
      <c r="M12" s="46">
        <v>-24.832214765100662</v>
      </c>
      <c r="N12" s="46">
        <v>0.97799999999999998</v>
      </c>
      <c r="O12" s="46">
        <v>0.92200000000000004</v>
      </c>
      <c r="P12" s="46">
        <v>0.80600000000000005</v>
      </c>
      <c r="Q12" s="46">
        <v>0.9</v>
      </c>
      <c r="R12" s="46">
        <v>0.89100000000000001</v>
      </c>
      <c r="S12" s="46">
        <v>0.42199999999999999</v>
      </c>
      <c r="T12" s="50">
        <v>1</v>
      </c>
      <c r="U12" s="50">
        <v>1</v>
      </c>
      <c r="V12" s="50">
        <v>1</v>
      </c>
      <c r="W12" s="50">
        <v>0</v>
      </c>
      <c r="X12" s="50">
        <v>3</v>
      </c>
    </row>
    <row r="13" spans="1:24" x14ac:dyDescent="0.35">
      <c r="A13" s="19" t="s">
        <v>515</v>
      </c>
      <c r="B13" s="19" t="s">
        <v>516</v>
      </c>
      <c r="C13" s="19">
        <v>20160408</v>
      </c>
      <c r="D13" s="19" t="s">
        <v>517</v>
      </c>
      <c r="E13" s="49" t="s">
        <v>475</v>
      </c>
      <c r="F13" s="83">
        <f>[1]!f_info_maxworkingyears(A13)</f>
        <v>2.495890410958904</v>
      </c>
      <c r="G13" s="46">
        <v>32.748726601199998</v>
      </c>
      <c r="H13" s="46">
        <v>216.50563607085346</v>
      </c>
      <c r="I13" s="46">
        <v>156.59268929503915</v>
      </c>
      <c r="J13" s="46">
        <v>19.410692588092353</v>
      </c>
      <c r="K13" s="46">
        <v>87.471526195899756</v>
      </c>
      <c r="L13" s="46">
        <v>70.902036857419986</v>
      </c>
      <c r="M13" s="46">
        <v>-27.75052557813596</v>
      </c>
      <c r="N13" s="46">
        <v>0.91</v>
      </c>
      <c r="O13" s="46">
        <v>0.89900000000000002</v>
      </c>
      <c r="P13" s="46">
        <v>0.76400000000000001</v>
      </c>
      <c r="Q13" s="46">
        <v>0.83699999999999997</v>
      </c>
      <c r="R13" s="46">
        <v>0.92600000000000005</v>
      </c>
      <c r="S13" s="46">
        <v>0.30199999999999999</v>
      </c>
      <c r="T13" s="50">
        <v>1</v>
      </c>
      <c r="U13" s="50">
        <v>1</v>
      </c>
      <c r="V13" s="50">
        <v>1</v>
      </c>
      <c r="W13" s="50">
        <v>0</v>
      </c>
      <c r="X13" s="50">
        <v>3</v>
      </c>
    </row>
    <row r="14" spans="1:24" x14ac:dyDescent="0.35">
      <c r="A14" s="19" t="s">
        <v>518</v>
      </c>
      <c r="B14" s="19" t="s">
        <v>519</v>
      </c>
      <c r="C14" s="19">
        <v>20170703</v>
      </c>
      <c r="D14" s="19" t="s">
        <v>520</v>
      </c>
      <c r="E14" s="49" t="s">
        <v>475</v>
      </c>
      <c r="F14" s="83">
        <f>[1]!f_info_maxworkingyears(A14)</f>
        <v>4.4219178082191783</v>
      </c>
      <c r="G14" s="46">
        <v>15.4342492195</v>
      </c>
      <c r="H14" s="46">
        <v>253.24636821820334</v>
      </c>
      <c r="I14" s="46">
        <v>127.1398614729618</v>
      </c>
      <c r="J14" s="46">
        <v>10.90942939588569</v>
      </c>
      <c r="K14" s="46">
        <v>87.49781837221478</v>
      </c>
      <c r="L14" s="46">
        <v>89.200392712992254</v>
      </c>
      <c r="M14" s="46">
        <v>-8.3308330833083346</v>
      </c>
      <c r="N14" s="46">
        <v>0.95499999999999996</v>
      </c>
      <c r="O14" s="46">
        <v>0.79700000000000004</v>
      </c>
      <c r="P14" s="46">
        <v>0.60499999999999998</v>
      </c>
      <c r="Q14" s="46">
        <v>0.83899999999999997</v>
      </c>
      <c r="R14" s="46">
        <v>0.99099999999999999</v>
      </c>
      <c r="S14" s="46">
        <v>0.96699999999999997</v>
      </c>
      <c r="T14" s="50">
        <v>0</v>
      </c>
      <c r="U14" s="50">
        <v>1</v>
      </c>
      <c r="V14" s="50">
        <v>1</v>
      </c>
      <c r="W14" s="50">
        <v>1</v>
      </c>
      <c r="X14" s="50">
        <v>3</v>
      </c>
    </row>
    <row r="15" spans="1:24" x14ac:dyDescent="0.35">
      <c r="A15" s="19" t="s">
        <v>521</v>
      </c>
      <c r="B15" s="19" t="s">
        <v>522</v>
      </c>
      <c r="C15" s="19">
        <v>20170310</v>
      </c>
      <c r="D15" s="19" t="s">
        <v>523</v>
      </c>
      <c r="E15" s="49" t="s">
        <v>475</v>
      </c>
      <c r="F15" s="83">
        <f>[1]!f_info_maxworkingyears(A15)</f>
        <v>3.106849315068493</v>
      </c>
      <c r="G15" s="46">
        <v>24.376258310700003</v>
      </c>
      <c r="H15" s="46">
        <v>372.41593818959257</v>
      </c>
      <c r="I15" s="46">
        <v>225.29021234409706</v>
      </c>
      <c r="J15" s="46">
        <v>37.285549036957697</v>
      </c>
      <c r="K15" s="46">
        <v>95.056062278510424</v>
      </c>
      <c r="L15" s="46">
        <v>62.370062370062364</v>
      </c>
      <c r="M15" s="46">
        <v>4.0314650934120122</v>
      </c>
      <c r="N15" s="46">
        <v>0.996</v>
      </c>
      <c r="O15" s="46">
        <v>0.98</v>
      </c>
      <c r="P15" s="46">
        <v>0.94</v>
      </c>
      <c r="Q15" s="46">
        <v>0.91300000000000003</v>
      </c>
      <c r="R15" s="46">
        <v>0.84199999999999997</v>
      </c>
      <c r="S15" s="46">
        <v>1</v>
      </c>
      <c r="T15" s="50">
        <v>1</v>
      </c>
      <c r="U15" s="50">
        <v>1</v>
      </c>
      <c r="V15" s="50">
        <v>1</v>
      </c>
      <c r="W15" s="50">
        <v>1</v>
      </c>
      <c r="X15" s="50">
        <v>4</v>
      </c>
    </row>
    <row r="16" spans="1:24" x14ac:dyDescent="0.35">
      <c r="A16" s="19" t="s">
        <v>524</v>
      </c>
      <c r="B16" s="19" t="s">
        <v>525</v>
      </c>
      <c r="C16" s="19">
        <v>20170316</v>
      </c>
      <c r="D16" s="19" t="s">
        <v>526</v>
      </c>
      <c r="E16" s="49" t="s">
        <v>475</v>
      </c>
      <c r="F16" s="83">
        <f>[1]!f_info_maxworkingyears(A16)</f>
        <v>5.558904109589041</v>
      </c>
      <c r="G16" s="46">
        <v>55.507141509399993</v>
      </c>
      <c r="H16" s="46">
        <v>315.06414028480646</v>
      </c>
      <c r="I16" s="46">
        <v>195.84766378659509</v>
      </c>
      <c r="J16" s="46">
        <v>25.068264832086246</v>
      </c>
      <c r="K16" s="46">
        <v>107.37608471834095</v>
      </c>
      <c r="L16" s="46">
        <v>61.450518042157896</v>
      </c>
      <c r="M16" s="46">
        <v>-27.651874192158555</v>
      </c>
      <c r="N16" s="46">
        <v>0.98499999999999999</v>
      </c>
      <c r="O16" s="46">
        <v>0.96499999999999997</v>
      </c>
      <c r="P16" s="46">
        <v>0.86099999999999999</v>
      </c>
      <c r="Q16" s="46">
        <v>0.97099999999999997</v>
      </c>
      <c r="R16" s="46">
        <v>0.81699999999999995</v>
      </c>
      <c r="S16" s="46">
        <v>0.30499999999999999</v>
      </c>
      <c r="T16" s="50">
        <v>1</v>
      </c>
      <c r="U16" s="50">
        <v>1</v>
      </c>
      <c r="V16" s="50">
        <v>1</v>
      </c>
      <c r="W16" s="50">
        <v>0</v>
      </c>
      <c r="X16" s="50">
        <v>3</v>
      </c>
    </row>
    <row r="17" spans="1:24" x14ac:dyDescent="0.35">
      <c r="A17" s="19" t="s">
        <v>527</v>
      </c>
      <c r="B17" s="19" t="s">
        <v>528</v>
      </c>
      <c r="C17" s="19">
        <v>20171026</v>
      </c>
      <c r="D17" s="19" t="s">
        <v>529</v>
      </c>
      <c r="E17" s="49" t="s">
        <v>475</v>
      </c>
      <c r="F17" s="83">
        <f>[1]!f_info_maxworkingyears(A17)</f>
        <v>6.4273972602739722</v>
      </c>
      <c r="G17" s="46">
        <v>22.360336450300004</v>
      </c>
      <c r="H17" s="46">
        <v>291.57560803665848</v>
      </c>
      <c r="I17" s="46">
        <v>186.4128566517704</v>
      </c>
      <c r="J17" s="46">
        <v>31.467455621301767</v>
      </c>
      <c r="K17" s="46">
        <v>95.571671038420007</v>
      </c>
      <c r="L17" s="46">
        <v>63.764291996481944</v>
      </c>
      <c r="M17" s="46">
        <v>-20.116442481429434</v>
      </c>
      <c r="N17" s="46">
        <v>0.98</v>
      </c>
      <c r="O17" s="46">
        <v>0.95499999999999996</v>
      </c>
      <c r="P17" s="46">
        <v>0.91500000000000004</v>
      </c>
      <c r="Q17" s="46">
        <v>0.91700000000000004</v>
      </c>
      <c r="R17" s="46">
        <v>0.86699999999999999</v>
      </c>
      <c r="S17" s="46">
        <v>0.66600000000000004</v>
      </c>
      <c r="T17" s="50">
        <v>1</v>
      </c>
      <c r="U17" s="50">
        <v>1</v>
      </c>
      <c r="V17" s="50">
        <v>1</v>
      </c>
      <c r="W17" s="50">
        <v>1</v>
      </c>
      <c r="X17" s="50">
        <v>4</v>
      </c>
    </row>
    <row r="18" spans="1:24" x14ac:dyDescent="0.35">
      <c r="A18" s="19" t="s">
        <v>537</v>
      </c>
      <c r="B18" s="19" t="s">
        <v>538</v>
      </c>
      <c r="C18" s="19">
        <v>20120816</v>
      </c>
      <c r="D18" s="19" t="s">
        <v>494</v>
      </c>
      <c r="E18" s="49" t="s">
        <v>475</v>
      </c>
      <c r="F18" s="83">
        <f>[1]!f_info_maxworkingyears(A18)</f>
        <v>6.4273972602739722</v>
      </c>
      <c r="G18" s="46">
        <v>41.9375537743</v>
      </c>
      <c r="H18" s="46">
        <v>234.28831286948619</v>
      </c>
      <c r="I18" s="46">
        <v>140.62193126022916</v>
      </c>
      <c r="J18" s="46">
        <v>19.450763730906733</v>
      </c>
      <c r="K18" s="46">
        <v>82.071005917159766</v>
      </c>
      <c r="L18" s="46">
        <v>65.530671859785784</v>
      </c>
      <c r="M18" s="46">
        <v>-23.214953271028037</v>
      </c>
      <c r="N18" s="46">
        <v>0.93500000000000005</v>
      </c>
      <c r="O18" s="46">
        <v>0.85399999999999998</v>
      </c>
      <c r="P18" s="46">
        <v>0.76800000000000002</v>
      </c>
      <c r="Q18" s="46">
        <v>0.79200000000000004</v>
      </c>
      <c r="R18" s="46">
        <v>0.88900000000000001</v>
      </c>
      <c r="S18" s="46">
        <v>0.51400000000000001</v>
      </c>
      <c r="T18" s="50">
        <v>1</v>
      </c>
      <c r="U18" s="50">
        <v>1</v>
      </c>
      <c r="V18" s="50">
        <v>1</v>
      </c>
      <c r="W18" s="50">
        <v>0</v>
      </c>
      <c r="X18" s="50">
        <v>3</v>
      </c>
    </row>
    <row r="19" spans="1:24" x14ac:dyDescent="0.35">
      <c r="A19" s="19" t="s">
        <v>539</v>
      </c>
      <c r="B19" s="19" t="s">
        <v>540</v>
      </c>
      <c r="C19" s="19">
        <v>20101207</v>
      </c>
      <c r="D19" s="19" t="s">
        <v>541</v>
      </c>
      <c r="E19" s="49" t="s">
        <v>475</v>
      </c>
      <c r="F19" s="83">
        <f>[1]!f_info_maxworkingyears(A19)</f>
        <v>3.9397260273972603</v>
      </c>
      <c r="G19" s="46">
        <v>16.224775902600001</v>
      </c>
      <c r="H19" s="46">
        <v>195.44419134396355</v>
      </c>
      <c r="I19" s="46">
        <v>109.08113917248792</v>
      </c>
      <c r="J19" s="46">
        <v>20.539033457249065</v>
      </c>
      <c r="K19" s="46">
        <v>58.624078624078621</v>
      </c>
      <c r="L19" s="46">
        <v>61.881977671451338</v>
      </c>
      <c r="M19" s="46">
        <v>-17.402768622280821</v>
      </c>
      <c r="N19" s="46">
        <v>0.86799999999999999</v>
      </c>
      <c r="O19" s="46">
        <v>0.66400000000000003</v>
      </c>
      <c r="P19" s="46">
        <v>0.78900000000000003</v>
      </c>
      <c r="Q19" s="46">
        <v>0.39</v>
      </c>
      <c r="R19" s="46">
        <v>0.82399999999999995</v>
      </c>
      <c r="S19" s="46">
        <v>0.79800000000000004</v>
      </c>
      <c r="T19" s="50">
        <v>1</v>
      </c>
      <c r="U19" s="50">
        <v>0</v>
      </c>
      <c r="V19" s="50">
        <v>1</v>
      </c>
      <c r="W19" s="50">
        <v>1</v>
      </c>
      <c r="X19" s="50">
        <v>3</v>
      </c>
    </row>
    <row r="20" spans="1:24" x14ac:dyDescent="0.35">
      <c r="A20" s="19" t="s">
        <v>545</v>
      </c>
      <c r="B20" s="19" t="s">
        <v>546</v>
      </c>
      <c r="C20" s="19">
        <v>20120507</v>
      </c>
      <c r="D20" s="19" t="s">
        <v>547</v>
      </c>
      <c r="E20" s="49" t="s">
        <v>475</v>
      </c>
      <c r="F20" s="83">
        <f>[1]!f_info_maxworkingyears(A20)</f>
        <v>3.1452054794520548</v>
      </c>
      <c r="G20" s="46">
        <v>17.624386382899999</v>
      </c>
      <c r="H20" s="46">
        <v>323.96216725751231</v>
      </c>
      <c r="I20" s="46">
        <v>228.15925607963638</v>
      </c>
      <c r="J20" s="46">
        <v>37.068201948627113</v>
      </c>
      <c r="K20" s="46">
        <v>111.89774534333696</v>
      </c>
      <c r="L20" s="46">
        <v>64.45338698859824</v>
      </c>
      <c r="M20" s="46">
        <v>-28.999999999999996</v>
      </c>
      <c r="N20" s="46">
        <v>0.99099999999999999</v>
      </c>
      <c r="O20" s="46">
        <v>0.98199999999999998</v>
      </c>
      <c r="P20" s="46">
        <v>0.93799999999999994</v>
      </c>
      <c r="Q20" s="46">
        <v>0.97399999999999998</v>
      </c>
      <c r="R20" s="46">
        <v>0.873</v>
      </c>
      <c r="S20" s="46">
        <v>0.248</v>
      </c>
      <c r="T20" s="50">
        <v>1</v>
      </c>
      <c r="U20" s="50">
        <v>1</v>
      </c>
      <c r="V20" s="50">
        <v>1</v>
      </c>
      <c r="W20" s="50">
        <v>0</v>
      </c>
      <c r="X20" s="50">
        <v>3</v>
      </c>
    </row>
    <row r="21" spans="1:24" x14ac:dyDescent="0.35">
      <c r="A21" s="19" t="s">
        <v>553</v>
      </c>
      <c r="B21" s="19" t="s">
        <v>554</v>
      </c>
      <c r="C21" s="19">
        <v>20100210</v>
      </c>
      <c r="D21" s="19" t="s">
        <v>555</v>
      </c>
      <c r="E21" s="49" t="s">
        <v>475</v>
      </c>
      <c r="F21" s="83">
        <f>[1]!f_info_maxworkingyears(A21)</f>
        <v>9.9972602739726035</v>
      </c>
      <c r="G21" s="46">
        <v>27.064799175900003</v>
      </c>
      <c r="H21" s="46">
        <v>292.44767970882617</v>
      </c>
      <c r="I21" s="46">
        <v>215.04747991234478</v>
      </c>
      <c r="J21" s="46">
        <v>18.848167539267006</v>
      </c>
      <c r="K21" s="46">
        <v>134.88673139158578</v>
      </c>
      <c r="L21" s="46">
        <v>61.209593326381665</v>
      </c>
      <c r="M21" s="46">
        <v>-25.888717156105105</v>
      </c>
      <c r="N21" s="46">
        <v>0.98199999999999998</v>
      </c>
      <c r="O21" s="46">
        <v>0.97599999999999998</v>
      </c>
      <c r="P21" s="46">
        <v>0.755</v>
      </c>
      <c r="Q21" s="46">
        <v>0.996</v>
      </c>
      <c r="R21" s="46">
        <v>0.81299999999999994</v>
      </c>
      <c r="S21" s="46">
        <v>0.36599999999999999</v>
      </c>
      <c r="T21" s="50">
        <v>1</v>
      </c>
      <c r="U21" s="50">
        <v>1</v>
      </c>
      <c r="V21" s="50">
        <v>1</v>
      </c>
      <c r="W21" s="50">
        <v>0</v>
      </c>
      <c r="X21" s="50">
        <v>3</v>
      </c>
    </row>
    <row r="22" spans="1:24" x14ac:dyDescent="0.35">
      <c r="A22" s="19" t="s">
        <v>558</v>
      </c>
      <c r="B22" s="19" t="s">
        <v>559</v>
      </c>
      <c r="C22" s="19">
        <v>20090410</v>
      </c>
      <c r="D22" s="19" t="s">
        <v>560</v>
      </c>
      <c r="E22" s="49" t="s">
        <v>475</v>
      </c>
      <c r="F22" s="83">
        <f>[1]!f_info_maxworkingyears(A22)</f>
        <v>1.3808219178082193</v>
      </c>
      <c r="G22" s="46">
        <v>11.977772744100001</v>
      </c>
      <c r="H22" s="46">
        <v>145.55836204063141</v>
      </c>
      <c r="I22" s="46">
        <v>107.21074728976383</v>
      </c>
      <c r="J22" s="46">
        <v>14.905908145675676</v>
      </c>
      <c r="K22" s="46">
        <v>75.346376105270494</v>
      </c>
      <c r="L22" s="46">
        <v>41.562377786468517</v>
      </c>
      <c r="M22" s="46">
        <v>-9.6554770318021212</v>
      </c>
      <c r="N22" s="46">
        <v>0.68400000000000005</v>
      </c>
      <c r="O22" s="46">
        <v>0.65100000000000002</v>
      </c>
      <c r="P22" s="46">
        <v>0.69599999999999995</v>
      </c>
      <c r="Q22" s="46">
        <v>0.69299999999999995</v>
      </c>
      <c r="R22" s="46">
        <v>0.39400000000000002</v>
      </c>
      <c r="S22" s="46">
        <v>0.95699999999999996</v>
      </c>
      <c r="T22" s="50">
        <v>1</v>
      </c>
      <c r="U22" s="50">
        <v>1</v>
      </c>
      <c r="V22" s="50">
        <v>0</v>
      </c>
      <c r="W22" s="50">
        <v>1</v>
      </c>
      <c r="X22" s="50">
        <v>3</v>
      </c>
    </row>
    <row r="23" spans="1:24" x14ac:dyDescent="0.35">
      <c r="A23" s="19" t="s">
        <v>561</v>
      </c>
      <c r="B23" s="19" t="s">
        <v>562</v>
      </c>
      <c r="C23" s="19">
        <v>20141212</v>
      </c>
      <c r="D23" s="19" t="s">
        <v>563</v>
      </c>
      <c r="E23" s="49" t="s">
        <v>475</v>
      </c>
      <c r="F23" s="83">
        <f>[1]!f_info_maxworkingyears(A23)</f>
        <v>4.4301369863013695</v>
      </c>
      <c r="G23" s="46">
        <v>28.266941775100001</v>
      </c>
      <c r="H23" s="46">
        <v>165.75091575091574</v>
      </c>
      <c r="I23" s="46">
        <v>85.312899106002561</v>
      </c>
      <c r="J23" s="46">
        <v>-2.420981842636182</v>
      </c>
      <c r="K23" s="46">
        <v>81.784841075794645</v>
      </c>
      <c r="L23" s="46">
        <v>74.285714285714306</v>
      </c>
      <c r="M23" s="46">
        <v>-18.464193270060402</v>
      </c>
      <c r="N23" s="46">
        <v>0.77100000000000002</v>
      </c>
      <c r="O23" s="46">
        <v>0.44800000000000001</v>
      </c>
      <c r="P23" s="46">
        <v>0.26300000000000001</v>
      </c>
      <c r="Q23" s="46">
        <v>0.78700000000000003</v>
      </c>
      <c r="R23" s="46">
        <v>0.95</v>
      </c>
      <c r="S23" s="46">
        <v>0.76</v>
      </c>
      <c r="T23" s="50">
        <v>0</v>
      </c>
      <c r="U23" s="50">
        <v>1</v>
      </c>
      <c r="V23" s="50">
        <v>1</v>
      </c>
      <c r="W23" s="50">
        <v>1</v>
      </c>
      <c r="X23" s="50">
        <v>3</v>
      </c>
    </row>
    <row r="24" spans="1:24" x14ac:dyDescent="0.35">
      <c r="A24" s="19" t="s">
        <v>564</v>
      </c>
      <c r="B24" s="19" t="s">
        <v>565</v>
      </c>
      <c r="C24" s="19">
        <v>20120620</v>
      </c>
      <c r="D24" s="19" t="s">
        <v>566</v>
      </c>
      <c r="E24" s="49" t="s">
        <v>475</v>
      </c>
      <c r="F24" s="83">
        <f>[1]!f_info_maxworkingyears(A24)</f>
        <v>3.893150684931507</v>
      </c>
      <c r="G24" s="46">
        <v>23.762292728200002</v>
      </c>
      <c r="H24" s="46">
        <v>177.44807121661725</v>
      </c>
      <c r="I24" s="46">
        <v>132.97342192691033</v>
      </c>
      <c r="J24" s="46">
        <v>17.807643847123078</v>
      </c>
      <c r="K24" s="46">
        <v>72.536231884057969</v>
      </c>
      <c r="L24" s="46">
        <v>55.233853006681485</v>
      </c>
      <c r="M24" s="46">
        <v>-19.606087735004472</v>
      </c>
      <c r="N24" s="46">
        <v>0.81100000000000005</v>
      </c>
      <c r="O24" s="46">
        <v>0.82699999999999996</v>
      </c>
      <c r="P24" s="46">
        <v>0.745</v>
      </c>
      <c r="Q24" s="46">
        <v>0.63700000000000001</v>
      </c>
      <c r="R24" s="46">
        <v>0.70099999999999996</v>
      </c>
      <c r="S24" s="46">
        <v>0.70099999999999996</v>
      </c>
      <c r="T24" s="50">
        <v>1</v>
      </c>
      <c r="U24" s="50">
        <v>0</v>
      </c>
      <c r="V24" s="50">
        <v>1</v>
      </c>
      <c r="W24" s="50">
        <v>1</v>
      </c>
      <c r="X24" s="50">
        <v>3</v>
      </c>
    </row>
    <row r="25" spans="1:24" x14ac:dyDescent="0.35">
      <c r="A25" s="19"/>
      <c r="B25" s="19"/>
      <c r="C25" s="19"/>
      <c r="D25" s="19"/>
      <c r="E25" s="49"/>
      <c r="F25" s="83">
        <f>[1]!f_info_maxworkingyears(A25)</f>
        <v>0</v>
      </c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50"/>
      <c r="U25" s="50"/>
      <c r="V25" s="50"/>
      <c r="W25" s="50"/>
      <c r="X25" s="50"/>
    </row>
    <row r="26" spans="1:24" x14ac:dyDescent="0.35">
      <c r="A26" s="19" t="s">
        <v>567</v>
      </c>
      <c r="B26" s="19" t="s">
        <v>568</v>
      </c>
      <c r="C26" s="19">
        <v>20131217</v>
      </c>
      <c r="D26" s="19" t="s">
        <v>569</v>
      </c>
      <c r="E26" s="49" t="s">
        <v>570</v>
      </c>
      <c r="F26" s="83">
        <f>[1]!f_info_maxworkingyears(A26)</f>
        <v>13.638356164383561</v>
      </c>
      <c r="G26" s="46">
        <v>48.636280781700002</v>
      </c>
      <c r="H26" s="46">
        <v>158.16593886462883</v>
      </c>
      <c r="I26" s="46">
        <v>118.63905325443787</v>
      </c>
      <c r="J26" s="46">
        <v>13.343558282208601</v>
      </c>
      <c r="K26" s="46">
        <v>67.933032839665159</v>
      </c>
      <c r="L26" s="46">
        <v>60.245901639344282</v>
      </c>
      <c r="M26" s="46">
        <v>-25.77946768060837</v>
      </c>
      <c r="N26" s="46">
        <v>0.876</v>
      </c>
      <c r="O26" s="46">
        <v>0.89700000000000002</v>
      </c>
      <c r="P26" s="46">
        <v>0.72199999999999998</v>
      </c>
      <c r="Q26" s="46">
        <v>0.82</v>
      </c>
      <c r="R26" s="46">
        <v>0.89100000000000001</v>
      </c>
      <c r="S26" s="46">
        <v>0.27300000000000002</v>
      </c>
      <c r="T26" s="50">
        <v>1</v>
      </c>
      <c r="U26" s="50">
        <v>1</v>
      </c>
      <c r="V26" s="50">
        <v>1</v>
      </c>
      <c r="W26" s="50">
        <v>0</v>
      </c>
      <c r="X26" s="50">
        <v>3</v>
      </c>
    </row>
    <row r="27" spans="1:24" x14ac:dyDescent="0.35">
      <c r="A27" s="19" t="s">
        <v>571</v>
      </c>
      <c r="B27" s="19" t="s">
        <v>572</v>
      </c>
      <c r="C27" s="19">
        <v>20131211</v>
      </c>
      <c r="D27" s="19" t="s">
        <v>573</v>
      </c>
      <c r="E27" s="49" t="s">
        <v>570</v>
      </c>
      <c r="F27" s="83">
        <f>[1]!f_info_maxworkingyears(A27)</f>
        <v>7.5479452054794525</v>
      </c>
      <c r="G27" s="46">
        <v>21.757056621700002</v>
      </c>
      <c r="H27" s="46">
        <v>180.3993164176494</v>
      </c>
      <c r="I27" s="46">
        <v>112.88706489762814</v>
      </c>
      <c r="J27" s="46">
        <v>21.555854793454571</v>
      </c>
      <c r="K27" s="46">
        <v>56.188903663085696</v>
      </c>
      <c r="L27" s="46">
        <v>64.283384901407771</v>
      </c>
      <c r="M27" s="46">
        <v>-17.080431961949387</v>
      </c>
      <c r="N27" s="46">
        <v>0.93</v>
      </c>
      <c r="O27" s="46">
        <v>0.86899999999999999</v>
      </c>
      <c r="P27" s="46">
        <v>0.84899999999999998</v>
      </c>
      <c r="Q27" s="46">
        <v>0.63700000000000001</v>
      </c>
      <c r="R27" s="46">
        <v>0.92300000000000004</v>
      </c>
      <c r="S27" s="46">
        <v>0.76</v>
      </c>
      <c r="T27" s="50">
        <v>1</v>
      </c>
      <c r="U27" s="50">
        <v>0</v>
      </c>
      <c r="V27" s="50">
        <v>1</v>
      </c>
      <c r="W27" s="50">
        <v>1</v>
      </c>
      <c r="X27" s="50">
        <v>3</v>
      </c>
    </row>
    <row r="28" spans="1:24" x14ac:dyDescent="0.35">
      <c r="A28" s="19" t="s">
        <v>574</v>
      </c>
      <c r="B28" s="19" t="s">
        <v>575</v>
      </c>
      <c r="C28" s="19">
        <v>20150216</v>
      </c>
      <c r="D28" s="19" t="s">
        <v>576</v>
      </c>
      <c r="E28" s="49" t="s">
        <v>570</v>
      </c>
      <c r="F28" s="83">
        <f>[1]!f_info_maxworkingyears(A28)</f>
        <v>6.7616438356164386</v>
      </c>
      <c r="G28" s="46">
        <v>44.611482050299998</v>
      </c>
      <c r="H28" s="46">
        <v>240.11299435028243</v>
      </c>
      <c r="I28" s="46">
        <v>164.03508771929822</v>
      </c>
      <c r="J28" s="46">
        <v>17.501626545217967</v>
      </c>
      <c r="K28" s="46">
        <v>110.25991792065663</v>
      </c>
      <c r="L28" s="46">
        <v>54.045643153526989</v>
      </c>
      <c r="M28" s="46">
        <v>-22.694466720128318</v>
      </c>
      <c r="N28" s="46">
        <v>0.97399999999999998</v>
      </c>
      <c r="O28" s="46">
        <v>0.96499999999999997</v>
      </c>
      <c r="P28" s="46">
        <v>0.79700000000000004</v>
      </c>
      <c r="Q28" s="46">
        <v>0.99399999999999999</v>
      </c>
      <c r="R28" s="46">
        <v>0.82699999999999996</v>
      </c>
      <c r="S28" s="46">
        <v>0.433</v>
      </c>
      <c r="T28" s="50">
        <v>1</v>
      </c>
      <c r="U28" s="50">
        <v>1</v>
      </c>
      <c r="V28" s="50">
        <v>1</v>
      </c>
      <c r="W28" s="50">
        <v>0</v>
      </c>
      <c r="X28" s="50">
        <v>3</v>
      </c>
    </row>
    <row r="29" spans="1:24" x14ac:dyDescent="0.35">
      <c r="A29" s="19" t="s">
        <v>577</v>
      </c>
      <c r="B29" s="19" t="s">
        <v>578</v>
      </c>
      <c r="C29" s="19">
        <v>20151111</v>
      </c>
      <c r="D29" s="19" t="s">
        <v>579</v>
      </c>
      <c r="E29" s="49" t="s">
        <v>570</v>
      </c>
      <c r="F29" s="83">
        <f>[1]!f_info_maxworkingyears(A29)</f>
        <v>4.8630136986301373</v>
      </c>
      <c r="G29" s="46">
        <v>24.006455419400002</v>
      </c>
      <c r="H29" s="46">
        <v>228.6384976525822</v>
      </c>
      <c r="I29" s="46">
        <v>124.2152466367713</v>
      </c>
      <c r="J29" s="46">
        <v>13.378684807256228</v>
      </c>
      <c r="K29" s="46">
        <v>70.835639180962943</v>
      </c>
      <c r="L29" s="46">
        <v>71.671388101983013</v>
      </c>
      <c r="M29" s="46">
        <v>1.9249278152069318</v>
      </c>
      <c r="N29" s="46">
        <v>0.96399999999999997</v>
      </c>
      <c r="O29" s="46">
        <v>0.91200000000000003</v>
      </c>
      <c r="P29" s="46">
        <v>0.72499999999999998</v>
      </c>
      <c r="Q29" s="46">
        <v>0.84499999999999997</v>
      </c>
      <c r="R29" s="46">
        <v>0.96299999999999997</v>
      </c>
      <c r="S29" s="46">
        <v>0.98699999999999999</v>
      </c>
      <c r="T29" s="50">
        <v>1</v>
      </c>
      <c r="U29" s="50">
        <v>1</v>
      </c>
      <c r="V29" s="50">
        <v>1</v>
      </c>
      <c r="W29" s="50">
        <v>1</v>
      </c>
      <c r="X29" s="50">
        <v>4</v>
      </c>
    </row>
    <row r="30" spans="1:24" x14ac:dyDescent="0.35">
      <c r="A30" s="19" t="s">
        <v>580</v>
      </c>
      <c r="B30" s="19" t="s">
        <v>581</v>
      </c>
      <c r="C30" s="19">
        <v>20170608</v>
      </c>
      <c r="D30" s="19" t="s">
        <v>582</v>
      </c>
      <c r="E30" s="49" t="s">
        <v>570</v>
      </c>
      <c r="F30" s="83">
        <f>[1]!f_info_maxworkingyears(A30)</f>
        <v>1.8657534246575342</v>
      </c>
      <c r="G30" s="46">
        <v>41.892545352500001</v>
      </c>
      <c r="H30" s="46">
        <v>306.27572016460903</v>
      </c>
      <c r="I30" s="46">
        <v>210.94488188976376</v>
      </c>
      <c r="J30" s="46">
        <v>57.456140350877185</v>
      </c>
      <c r="K30" s="46">
        <v>88.855421686746979</v>
      </c>
      <c r="L30" s="46">
        <v>45.901639344262286</v>
      </c>
      <c r="M30" s="46">
        <v>-15.977961432506882</v>
      </c>
      <c r="N30" s="46">
        <v>0.99099999999999999</v>
      </c>
      <c r="O30" s="46">
        <v>0.98899999999999999</v>
      </c>
      <c r="P30" s="46">
        <v>0.98699999999999999</v>
      </c>
      <c r="Q30" s="46">
        <v>0.94899999999999995</v>
      </c>
      <c r="R30" s="46">
        <v>0.65300000000000002</v>
      </c>
      <c r="S30" s="46">
        <v>0.80800000000000005</v>
      </c>
      <c r="T30" s="50">
        <v>1</v>
      </c>
      <c r="U30" s="50">
        <v>1</v>
      </c>
      <c r="V30" s="50">
        <v>0</v>
      </c>
      <c r="W30" s="50">
        <v>1</v>
      </c>
      <c r="X30" s="50">
        <v>3</v>
      </c>
    </row>
    <row r="31" spans="1:24" x14ac:dyDescent="0.35">
      <c r="A31" s="19" t="s">
        <v>583</v>
      </c>
      <c r="B31" s="19" t="s">
        <v>584</v>
      </c>
      <c r="C31" s="19">
        <v>20160120</v>
      </c>
      <c r="D31" s="19" t="s">
        <v>585</v>
      </c>
      <c r="E31" s="49" t="s">
        <v>570</v>
      </c>
      <c r="F31" s="83">
        <f>[1]!f_info_maxworkingyears(A31)</f>
        <v>5.9095890410958907</v>
      </c>
      <c r="G31" s="46">
        <v>110.60854409059999</v>
      </c>
      <c r="H31" s="46">
        <v>149.04942965779469</v>
      </c>
      <c r="I31" s="46">
        <v>94.506310319227921</v>
      </c>
      <c r="J31" s="46">
        <v>4.050833995234326</v>
      </c>
      <c r="K31" s="46">
        <v>68.09078771695593</v>
      </c>
      <c r="L31" s="46">
        <v>55.983350676378784</v>
      </c>
      <c r="M31" s="46">
        <v>-16.072980017376199</v>
      </c>
      <c r="N31" s="46">
        <v>0.85099999999999998</v>
      </c>
      <c r="O31" s="46">
        <v>0.77700000000000002</v>
      </c>
      <c r="P31" s="46">
        <v>0.501</v>
      </c>
      <c r="Q31" s="46">
        <v>0.82399999999999995</v>
      </c>
      <c r="R31" s="46">
        <v>0.85699999999999998</v>
      </c>
      <c r="S31" s="46">
        <v>0.80600000000000005</v>
      </c>
      <c r="T31" s="50">
        <v>0</v>
      </c>
      <c r="U31" s="50">
        <v>1</v>
      </c>
      <c r="V31" s="50">
        <v>1</v>
      </c>
      <c r="W31" s="50">
        <v>1</v>
      </c>
      <c r="X31" s="50">
        <v>3</v>
      </c>
    </row>
    <row r="32" spans="1:24" x14ac:dyDescent="0.35">
      <c r="A32" s="19" t="s">
        <v>586</v>
      </c>
      <c r="B32" s="19" t="s">
        <v>587</v>
      </c>
      <c r="C32" s="19">
        <v>20150930</v>
      </c>
      <c r="D32" s="19" t="s">
        <v>588</v>
      </c>
      <c r="E32" s="49" t="s">
        <v>570</v>
      </c>
      <c r="F32" s="83">
        <f>[1]!f_info_maxworkingyears(A32)</f>
        <v>2.5095890410958903</v>
      </c>
      <c r="G32" s="46">
        <v>33.317374418299998</v>
      </c>
      <c r="H32" s="46">
        <v>349.12139657746633</v>
      </c>
      <c r="I32" s="46">
        <v>258.66275337063189</v>
      </c>
      <c r="J32" s="46">
        <v>29.349695686689593</v>
      </c>
      <c r="K32" s="46">
        <v>131.36144486110049</v>
      </c>
      <c r="L32" s="46">
        <v>73.836444911911641</v>
      </c>
      <c r="M32" s="46">
        <v>-27.164750957854412</v>
      </c>
      <c r="N32" s="46">
        <v>1</v>
      </c>
      <c r="O32" s="46">
        <v>0.998</v>
      </c>
      <c r="P32" s="46">
        <v>0.92600000000000005</v>
      </c>
      <c r="Q32" s="46">
        <v>0.996</v>
      </c>
      <c r="R32" s="46">
        <v>0.97499999999999998</v>
      </c>
      <c r="S32" s="46">
        <v>0.2</v>
      </c>
      <c r="T32" s="50">
        <v>1</v>
      </c>
      <c r="U32" s="50">
        <v>1</v>
      </c>
      <c r="V32" s="50">
        <v>1</v>
      </c>
      <c r="W32" s="50">
        <v>0</v>
      </c>
      <c r="X32" s="50">
        <v>3</v>
      </c>
    </row>
    <row r="33" spans="1:24" x14ac:dyDescent="0.35">
      <c r="A33" s="19" t="s">
        <v>589</v>
      </c>
      <c r="B33" s="19" t="s">
        <v>590</v>
      </c>
      <c r="C33" s="19">
        <v>20160113</v>
      </c>
      <c r="D33" s="19" t="s">
        <v>591</v>
      </c>
      <c r="E33" s="49" t="s">
        <v>570</v>
      </c>
      <c r="F33" s="83">
        <f>[1]!f_info_maxworkingyears(A33)</f>
        <v>6.5123287671232877</v>
      </c>
      <c r="G33" s="46">
        <v>13.076728476400001</v>
      </c>
      <c r="H33" s="46">
        <v>166.43492135855939</v>
      </c>
      <c r="I33" s="46">
        <v>116.25346901017576</v>
      </c>
      <c r="J33" s="46">
        <v>20.692859724301702</v>
      </c>
      <c r="K33" s="46">
        <v>57.586852168253209</v>
      </c>
      <c r="L33" s="46">
        <v>51.988671345893337</v>
      </c>
      <c r="M33" s="46">
        <v>-19.350997320631151</v>
      </c>
      <c r="N33" s="46">
        <v>0.89700000000000002</v>
      </c>
      <c r="O33" s="46">
        <v>0.88500000000000001</v>
      </c>
      <c r="P33" s="46">
        <v>0.83299999999999996</v>
      </c>
      <c r="Q33" s="46">
        <v>0.66600000000000004</v>
      </c>
      <c r="R33" s="46">
        <v>0.79900000000000004</v>
      </c>
      <c r="S33" s="46">
        <v>0.63600000000000001</v>
      </c>
      <c r="T33" s="50">
        <v>1</v>
      </c>
      <c r="U33" s="50">
        <v>1</v>
      </c>
      <c r="V33" s="50">
        <v>1</v>
      </c>
      <c r="W33" s="50">
        <v>0</v>
      </c>
      <c r="X33" s="50">
        <v>3</v>
      </c>
    </row>
    <row r="34" spans="1:24" x14ac:dyDescent="0.35">
      <c r="A34" s="19" t="s">
        <v>592</v>
      </c>
      <c r="B34" s="19" t="s">
        <v>593</v>
      </c>
      <c r="C34" s="19">
        <v>20160519</v>
      </c>
      <c r="D34" s="19" t="s">
        <v>594</v>
      </c>
      <c r="E34" s="49" t="s">
        <v>570</v>
      </c>
      <c r="F34" s="83">
        <f>[1]!f_info_maxworkingyears(A34)</f>
        <v>6.2602739726027394</v>
      </c>
      <c r="G34" s="46">
        <v>66.997624796899999</v>
      </c>
      <c r="H34" s="46">
        <v>145.11400651465797</v>
      </c>
      <c r="I34" s="46">
        <v>102.55720053835799</v>
      </c>
      <c r="J34" s="46">
        <v>9.5740808154350194</v>
      </c>
      <c r="K34" s="46">
        <v>66.99088145896657</v>
      </c>
      <c r="L34" s="46">
        <v>47.892376681614337</v>
      </c>
      <c r="M34" s="46">
        <v>-12.480376766091043</v>
      </c>
      <c r="N34" s="46">
        <v>0.83299999999999996</v>
      </c>
      <c r="O34" s="46">
        <v>0.81799999999999995</v>
      </c>
      <c r="P34" s="46">
        <v>0.627</v>
      </c>
      <c r="Q34" s="46">
        <v>0.80400000000000005</v>
      </c>
      <c r="R34" s="46">
        <v>0.70299999999999996</v>
      </c>
      <c r="S34" s="46">
        <v>0.89800000000000002</v>
      </c>
      <c r="T34" s="50">
        <v>0</v>
      </c>
      <c r="U34" s="50">
        <v>1</v>
      </c>
      <c r="V34" s="50">
        <v>1</v>
      </c>
      <c r="W34" s="50">
        <v>1</v>
      </c>
      <c r="X34" s="50">
        <v>3</v>
      </c>
    </row>
    <row r="35" spans="1:24" x14ac:dyDescent="0.35">
      <c r="A35" s="19" t="s">
        <v>601</v>
      </c>
      <c r="B35" s="19" t="s">
        <v>602</v>
      </c>
      <c r="C35" s="19">
        <v>20161215</v>
      </c>
      <c r="D35" s="19" t="s">
        <v>603</v>
      </c>
      <c r="E35" s="49" t="s">
        <v>570</v>
      </c>
      <c r="F35" s="83">
        <f>[1]!f_info_maxworkingyears(A35)</f>
        <v>5.9808219178082194</v>
      </c>
      <c r="G35" s="46">
        <v>25.003033100900002</v>
      </c>
      <c r="H35" s="46">
        <v>253.31391114348145</v>
      </c>
      <c r="I35" s="46">
        <v>133.12508581628452</v>
      </c>
      <c r="J35" s="46">
        <v>7.5984663645869714</v>
      </c>
      <c r="K35" s="46">
        <v>85.706720018830168</v>
      </c>
      <c r="L35" s="46">
        <v>92.185921185584363</v>
      </c>
      <c r="M35" s="46">
        <v>-18.216876319897153</v>
      </c>
      <c r="N35" s="46">
        <v>0.98</v>
      </c>
      <c r="O35" s="46">
        <v>0.92800000000000005</v>
      </c>
      <c r="P35" s="46">
        <v>0.58699999999999997</v>
      </c>
      <c r="Q35" s="46">
        <v>0.94</v>
      </c>
      <c r="R35" s="46">
        <v>0.997</v>
      </c>
      <c r="S35" s="46">
        <v>0.68700000000000006</v>
      </c>
      <c r="T35" s="50">
        <v>0</v>
      </c>
      <c r="U35" s="50">
        <v>1</v>
      </c>
      <c r="V35" s="50">
        <v>1</v>
      </c>
      <c r="W35" s="50">
        <v>1</v>
      </c>
      <c r="X35" s="50">
        <v>3</v>
      </c>
    </row>
    <row r="36" spans="1:24" x14ac:dyDescent="0.35">
      <c r="A36" s="19" t="s">
        <v>604</v>
      </c>
      <c r="B36" s="19" t="s">
        <v>605</v>
      </c>
      <c r="C36" s="19">
        <v>20170510</v>
      </c>
      <c r="D36" s="19" t="s">
        <v>536</v>
      </c>
      <c r="E36" s="49" t="s">
        <v>570</v>
      </c>
      <c r="F36" s="83">
        <f>[1]!f_info_maxworkingyears(A36)</f>
        <v>4.3917808219178083</v>
      </c>
      <c r="G36" s="46">
        <v>48.846075945800003</v>
      </c>
      <c r="H36" s="46">
        <v>107.17037813698624</v>
      </c>
      <c r="I36" s="46">
        <v>69.732078204199837</v>
      </c>
      <c r="J36" s="46">
        <v>-3.4596375617792496</v>
      </c>
      <c r="K36" s="46">
        <v>57.457846952010371</v>
      </c>
      <c r="L36" s="46">
        <v>50.293146235294103</v>
      </c>
      <c r="M36" s="46">
        <v>-5.9551430781129131</v>
      </c>
      <c r="N36" s="46">
        <v>0.625</v>
      </c>
      <c r="O36" s="46">
        <v>0.48499999999999999</v>
      </c>
      <c r="P36" s="46">
        <v>0.249</v>
      </c>
      <c r="Q36" s="46">
        <v>0.66300000000000003</v>
      </c>
      <c r="R36" s="46">
        <v>0.755</v>
      </c>
      <c r="S36" s="46">
        <v>0.96299999999999997</v>
      </c>
      <c r="T36" s="50">
        <v>0</v>
      </c>
      <c r="U36" s="50">
        <v>1</v>
      </c>
      <c r="V36" s="50">
        <v>1</v>
      </c>
      <c r="W36" s="50">
        <v>1</v>
      </c>
      <c r="X36" s="50">
        <v>3</v>
      </c>
    </row>
    <row r="37" spans="1:24" x14ac:dyDescent="0.35">
      <c r="A37" s="19" t="s">
        <v>606</v>
      </c>
      <c r="B37" s="19" t="s">
        <v>607</v>
      </c>
      <c r="C37" s="19">
        <v>20170825</v>
      </c>
      <c r="D37" s="19" t="s">
        <v>608</v>
      </c>
      <c r="E37" s="49" t="s">
        <v>570</v>
      </c>
      <c r="F37" s="83">
        <f>[1]!f_info_maxworkingyears(A37)</f>
        <v>5.8356164383561646</v>
      </c>
      <c r="G37" s="46">
        <v>15.922881500799999</v>
      </c>
      <c r="H37" s="46">
        <v>168.5388845247447</v>
      </c>
      <c r="I37" s="46">
        <v>111.37733807389085</v>
      </c>
      <c r="J37" s="46">
        <v>-1.3170714105293615</v>
      </c>
      <c r="K37" s="46">
        <v>103.14470019058788</v>
      </c>
      <c r="L37" s="46">
        <v>51.753996447602127</v>
      </c>
      <c r="M37" s="46">
        <v>-18.830525272547082</v>
      </c>
      <c r="N37" s="46">
        <v>0.90600000000000003</v>
      </c>
      <c r="O37" s="46">
        <v>0.85799999999999998</v>
      </c>
      <c r="P37" s="46">
        <v>0.32600000000000001</v>
      </c>
      <c r="Q37" s="46">
        <v>0.98199999999999998</v>
      </c>
      <c r="R37" s="46">
        <v>0.79100000000000004</v>
      </c>
      <c r="S37" s="46">
        <v>0.66300000000000003</v>
      </c>
      <c r="T37" s="50">
        <v>0</v>
      </c>
      <c r="U37" s="50">
        <v>1</v>
      </c>
      <c r="V37" s="50">
        <v>1</v>
      </c>
      <c r="W37" s="50">
        <v>1</v>
      </c>
      <c r="X37" s="50">
        <v>3</v>
      </c>
    </row>
    <row r="38" spans="1:24" x14ac:dyDescent="0.35">
      <c r="A38" s="19" t="s">
        <v>609</v>
      </c>
      <c r="B38" s="19" t="s">
        <v>610</v>
      </c>
      <c r="C38" s="19">
        <v>20120320</v>
      </c>
      <c r="D38" s="19" t="s">
        <v>611</v>
      </c>
      <c r="E38" s="49" t="s">
        <v>570</v>
      </c>
      <c r="F38" s="83">
        <f>[1]!f_info_maxworkingyears(A38)</f>
        <v>2.8602739726027395</v>
      </c>
      <c r="G38" s="46">
        <v>42.126681327500002</v>
      </c>
      <c r="H38" s="46">
        <v>321.23015873015873</v>
      </c>
      <c r="I38" s="46">
        <v>258.61486486486484</v>
      </c>
      <c r="J38" s="46">
        <v>76.524390243902445</v>
      </c>
      <c r="K38" s="46">
        <v>79.770802192326869</v>
      </c>
      <c r="L38" s="46">
        <v>47.434017595307928</v>
      </c>
      <c r="M38" s="46">
        <v>-19.002375296912096</v>
      </c>
      <c r="N38" s="46">
        <v>0.998</v>
      </c>
      <c r="O38" s="46">
        <v>0.996</v>
      </c>
      <c r="P38" s="46">
        <v>0.998</v>
      </c>
      <c r="Q38" s="46">
        <v>0.91300000000000003</v>
      </c>
      <c r="R38" s="46">
        <v>0.69299999999999995</v>
      </c>
      <c r="S38" s="46">
        <v>0.66100000000000003</v>
      </c>
      <c r="T38" s="50">
        <v>1</v>
      </c>
      <c r="U38" s="50">
        <v>1</v>
      </c>
      <c r="V38" s="50">
        <v>1</v>
      </c>
      <c r="W38" s="50">
        <v>1</v>
      </c>
      <c r="X38" s="50">
        <v>4</v>
      </c>
    </row>
    <row r="39" spans="1:24" x14ac:dyDescent="0.35">
      <c r="A39" s="19" t="s">
        <v>612</v>
      </c>
      <c r="B39" s="19" t="s">
        <v>613</v>
      </c>
      <c r="C39" s="19">
        <v>20061115</v>
      </c>
      <c r="D39" s="19" t="s">
        <v>614</v>
      </c>
      <c r="E39" s="49" t="s">
        <v>570</v>
      </c>
      <c r="F39" s="83">
        <f>[1]!f_info_maxworkingyears(A39)</f>
        <v>6.8273972602739725</v>
      </c>
      <c r="G39" s="46">
        <v>20.873237466400003</v>
      </c>
      <c r="H39" s="46">
        <v>115.1333859991578</v>
      </c>
      <c r="I39" s="46">
        <v>77.337454624784812</v>
      </c>
      <c r="J39" s="46">
        <v>-4.1394646797448589</v>
      </c>
      <c r="K39" s="46">
        <v>60.757718395462348</v>
      </c>
      <c r="L39" s="46">
        <v>49.308036459226912</v>
      </c>
      <c r="M39" s="46">
        <v>-17.200534219167523</v>
      </c>
      <c r="N39" s="46">
        <v>0.68200000000000005</v>
      </c>
      <c r="O39" s="46">
        <v>0.57699999999999996</v>
      </c>
      <c r="P39" s="46">
        <v>0.218</v>
      </c>
      <c r="Q39" s="46">
        <v>0.71299999999999997</v>
      </c>
      <c r="R39" s="46">
        <v>0.745</v>
      </c>
      <c r="S39" s="46">
        <v>0.753</v>
      </c>
      <c r="T39" s="50">
        <v>0</v>
      </c>
      <c r="U39" s="50">
        <v>1</v>
      </c>
      <c r="V39" s="50">
        <v>1</v>
      </c>
      <c r="W39" s="50">
        <v>1</v>
      </c>
      <c r="X39" s="50">
        <v>3</v>
      </c>
    </row>
    <row r="40" spans="1:24" x14ac:dyDescent="0.35">
      <c r="A40" s="19" t="s">
        <v>615</v>
      </c>
      <c r="B40" s="19" t="s">
        <v>616</v>
      </c>
      <c r="C40" s="19">
        <v>20130514</v>
      </c>
      <c r="D40" s="19" t="s">
        <v>617</v>
      </c>
      <c r="E40" s="49" t="s">
        <v>570</v>
      </c>
      <c r="F40" s="83">
        <f>[1]!f_info_maxworkingyears(A40)</f>
        <v>4.8958904109589039</v>
      </c>
      <c r="G40" s="46">
        <v>87.340232937900012</v>
      </c>
      <c r="H40" s="46">
        <v>203.16222522411888</v>
      </c>
      <c r="I40" s="46">
        <v>142.09571442581151</v>
      </c>
      <c r="J40" s="46">
        <v>33.791290680974448</v>
      </c>
      <c r="K40" s="46">
        <v>60.741353776461381</v>
      </c>
      <c r="L40" s="46">
        <v>46.293224448130672</v>
      </c>
      <c r="M40" s="46">
        <v>-7.8555888751690519</v>
      </c>
      <c r="N40" s="46">
        <v>0.94899999999999995</v>
      </c>
      <c r="O40" s="46">
        <v>0.94</v>
      </c>
      <c r="P40" s="46">
        <v>0.95099999999999996</v>
      </c>
      <c r="Q40" s="46">
        <v>0.71099999999999997</v>
      </c>
      <c r="R40" s="46">
        <v>0.65900000000000003</v>
      </c>
      <c r="S40" s="46">
        <v>0.95799999999999996</v>
      </c>
      <c r="T40" s="50">
        <v>1</v>
      </c>
      <c r="U40" s="50">
        <v>1</v>
      </c>
      <c r="V40" s="50">
        <v>0</v>
      </c>
      <c r="W40" s="50">
        <v>1</v>
      </c>
      <c r="X40" s="50">
        <v>3</v>
      </c>
    </row>
    <row r="41" spans="1:24" x14ac:dyDescent="0.35">
      <c r="A41" s="19" t="s">
        <v>618</v>
      </c>
      <c r="B41" s="19" t="s">
        <v>619</v>
      </c>
      <c r="C41" s="19">
        <v>20150514</v>
      </c>
      <c r="D41" s="19" t="s">
        <v>573</v>
      </c>
      <c r="E41" s="49" t="s">
        <v>570</v>
      </c>
      <c r="F41" s="83">
        <f>[1]!f_info_maxworkingyears(A41)</f>
        <v>7.5479452054794525</v>
      </c>
      <c r="G41" s="46">
        <v>12.827595645000001</v>
      </c>
      <c r="H41" s="46">
        <v>257.68091409225565</v>
      </c>
      <c r="I41" s="46">
        <v>175.66862361382911</v>
      </c>
      <c r="J41" s="46">
        <v>33.628458498023711</v>
      </c>
      <c r="K41" s="46">
        <v>76.72534227437832</v>
      </c>
      <c r="L41" s="46">
        <v>69.519733713742255</v>
      </c>
      <c r="M41" s="46">
        <v>-14.82982171799028</v>
      </c>
      <c r="N41" s="46">
        <v>0.98299999999999998</v>
      </c>
      <c r="O41" s="46">
        <v>0.97399999999999998</v>
      </c>
      <c r="P41" s="46">
        <v>0.94599999999999995</v>
      </c>
      <c r="Q41" s="46">
        <v>0.89</v>
      </c>
      <c r="R41" s="46">
        <v>0.95099999999999996</v>
      </c>
      <c r="S41" s="46">
        <v>0.84199999999999997</v>
      </c>
      <c r="T41" s="50">
        <v>1</v>
      </c>
      <c r="U41" s="50">
        <v>1</v>
      </c>
      <c r="V41" s="50">
        <v>1</v>
      </c>
      <c r="W41" s="50">
        <v>1</v>
      </c>
      <c r="X41" s="50">
        <v>4</v>
      </c>
    </row>
    <row r="42" spans="1:24" x14ac:dyDescent="0.35">
      <c r="A42" s="19" t="s">
        <v>620</v>
      </c>
      <c r="B42" s="66" t="s">
        <v>621</v>
      </c>
      <c r="C42" s="19">
        <v>20170623</v>
      </c>
      <c r="D42" s="19" t="s">
        <v>622</v>
      </c>
      <c r="E42" s="49" t="s">
        <v>570</v>
      </c>
      <c r="F42" s="83">
        <f>[1]!f_info_maxworkingyears(A42)</f>
        <v>3.4602739726027396</v>
      </c>
      <c r="G42" s="46">
        <v>11.611384013699999</v>
      </c>
      <c r="H42" s="46">
        <v>207.09784411276945</v>
      </c>
      <c r="I42" s="46">
        <v>179.72809667673715</v>
      </c>
      <c r="J42" s="46">
        <v>13.440333251654005</v>
      </c>
      <c r="K42" s="46">
        <v>106.04173678895997</v>
      </c>
      <c r="L42" s="46">
        <v>47.286245353159856</v>
      </c>
      <c r="M42" s="46">
        <v>-20.21160882033028</v>
      </c>
      <c r="N42" s="46">
        <v>0.95099999999999996</v>
      </c>
      <c r="O42" s="46">
        <v>0.97799999999999998</v>
      </c>
      <c r="P42" s="46">
        <v>0.73099999999999998</v>
      </c>
      <c r="Q42" s="46">
        <v>0.99099999999999999</v>
      </c>
      <c r="R42" s="46">
        <v>0.68300000000000005</v>
      </c>
      <c r="S42" s="46">
        <v>0.59499999999999997</v>
      </c>
      <c r="T42" s="50">
        <v>1</v>
      </c>
      <c r="U42" s="50">
        <v>1</v>
      </c>
      <c r="V42" s="50">
        <v>1</v>
      </c>
      <c r="W42" s="50">
        <v>0</v>
      </c>
      <c r="X42" s="50">
        <v>3</v>
      </c>
    </row>
    <row r="43" spans="1:24" x14ac:dyDescent="0.35">
      <c r="A43" s="19" t="s">
        <v>623</v>
      </c>
      <c r="B43" s="19" t="s">
        <v>624</v>
      </c>
      <c r="C43" s="19">
        <v>20120821</v>
      </c>
      <c r="D43" s="19" t="s">
        <v>625</v>
      </c>
      <c r="E43" s="49" t="s">
        <v>570</v>
      </c>
      <c r="F43" s="83">
        <f>[1]!f_info_maxworkingyears(A43)</f>
        <v>9.2520547945205482</v>
      </c>
      <c r="G43" s="46">
        <v>21.486967913200001</v>
      </c>
      <c r="H43" s="46">
        <v>184.40438871473356</v>
      </c>
      <c r="I43" s="46">
        <v>157.19347980155916</v>
      </c>
      <c r="J43" s="46">
        <v>46.685529506871447</v>
      </c>
      <c r="K43" s="46">
        <v>61.067708333333336</v>
      </c>
      <c r="L43" s="46">
        <v>31.180968564146127</v>
      </c>
      <c r="M43" s="46">
        <v>-18.433818433818431</v>
      </c>
      <c r="N43" s="46">
        <v>0.93500000000000005</v>
      </c>
      <c r="O43" s="46">
        <v>0.95599999999999996</v>
      </c>
      <c r="P43" s="46">
        <v>0.98299999999999998</v>
      </c>
      <c r="Q43" s="46">
        <v>0.72</v>
      </c>
      <c r="R43" s="46">
        <v>0.218</v>
      </c>
      <c r="S43" s="46">
        <v>0.68</v>
      </c>
      <c r="T43" s="50">
        <v>1</v>
      </c>
      <c r="U43" s="50">
        <v>1</v>
      </c>
      <c r="V43" s="50">
        <v>0</v>
      </c>
      <c r="W43" s="50">
        <v>1</v>
      </c>
      <c r="X43" s="50">
        <v>3</v>
      </c>
    </row>
    <row r="44" spans="1:24" x14ac:dyDescent="0.35">
      <c r="A44" s="19" t="s">
        <v>626</v>
      </c>
      <c r="B44" s="19" t="s">
        <v>627</v>
      </c>
      <c r="C44" s="19">
        <v>20130523</v>
      </c>
      <c r="D44" s="19" t="s">
        <v>628</v>
      </c>
      <c r="E44" s="49" t="s">
        <v>570</v>
      </c>
      <c r="F44" s="83">
        <f>[1]!f_info_maxworkingyears(A44)</f>
        <v>3.0547945205479454</v>
      </c>
      <c r="G44" s="46">
        <v>17.2765803948</v>
      </c>
      <c r="H44" s="46">
        <v>297.05882352941177</v>
      </c>
      <c r="I44" s="46">
        <v>171.81208053691276</v>
      </c>
      <c r="J44" s="46">
        <v>29.152272123305874</v>
      </c>
      <c r="K44" s="46">
        <v>90.918315575849846</v>
      </c>
      <c r="L44" s="46">
        <v>76.752440106477366</v>
      </c>
      <c r="M44" s="46">
        <v>-22.275862068965516</v>
      </c>
      <c r="N44" s="46">
        <v>0.98899999999999999</v>
      </c>
      <c r="O44" s="46">
        <v>0.97099999999999997</v>
      </c>
      <c r="P44" s="46">
        <v>0.92200000000000004</v>
      </c>
      <c r="Q44" s="46">
        <v>0.95799999999999996</v>
      </c>
      <c r="R44" s="46">
        <v>0.98499999999999999</v>
      </c>
      <c r="S44" s="46">
        <v>0.45700000000000002</v>
      </c>
      <c r="T44" s="50">
        <v>1</v>
      </c>
      <c r="U44" s="50">
        <v>1</v>
      </c>
      <c r="V44" s="50">
        <v>1</v>
      </c>
      <c r="W44" s="50">
        <v>0</v>
      </c>
      <c r="X44" s="50">
        <v>3</v>
      </c>
    </row>
    <row r="45" spans="1:24" x14ac:dyDescent="0.35">
      <c r="A45" s="19" t="s">
        <v>629</v>
      </c>
      <c r="B45" s="19" t="s">
        <v>630</v>
      </c>
      <c r="C45" s="19">
        <v>20040312</v>
      </c>
      <c r="D45" s="19" t="s">
        <v>631</v>
      </c>
      <c r="E45" s="49" t="s">
        <v>570</v>
      </c>
      <c r="F45" s="83">
        <f>[1]!f_info_maxworkingyears(A45)</f>
        <v>9.0904109589041102</v>
      </c>
      <c r="G45" s="46">
        <v>21.260845000699998</v>
      </c>
      <c r="H45" s="46">
        <v>175.21015307612734</v>
      </c>
      <c r="I45" s="46">
        <v>123.2927792207182</v>
      </c>
      <c r="J45" s="46">
        <v>17.199001469606483</v>
      </c>
      <c r="K45" s="46">
        <v>70.29704989101495</v>
      </c>
      <c r="L45" s="46">
        <v>53.937947494033409</v>
      </c>
      <c r="M45" s="46">
        <v>-22.441825152332221</v>
      </c>
      <c r="N45" s="46">
        <v>0.91900000000000004</v>
      </c>
      <c r="O45" s="46">
        <v>0.90800000000000003</v>
      </c>
      <c r="P45" s="46">
        <v>0.79</v>
      </c>
      <c r="Q45" s="46">
        <v>0.84</v>
      </c>
      <c r="R45" s="46">
        <v>0.82299999999999995</v>
      </c>
      <c r="S45" s="46">
        <v>0.44700000000000001</v>
      </c>
      <c r="T45" s="50">
        <v>1</v>
      </c>
      <c r="U45" s="50">
        <v>1</v>
      </c>
      <c r="V45" s="50">
        <v>1</v>
      </c>
      <c r="W45" s="50">
        <v>0</v>
      </c>
      <c r="X45" s="50">
        <v>3</v>
      </c>
    </row>
    <row r="46" spans="1:24" x14ac:dyDescent="0.35">
      <c r="A46" s="19" t="s">
        <v>632</v>
      </c>
      <c r="B46" s="19" t="s">
        <v>633</v>
      </c>
      <c r="C46" s="19">
        <v>20061130</v>
      </c>
      <c r="D46" s="19" t="s">
        <v>634</v>
      </c>
      <c r="E46" s="49" t="s">
        <v>570</v>
      </c>
      <c r="F46" s="83">
        <f>[1]!f_info_maxworkingyears(A46)</f>
        <v>6.5452054794520551</v>
      </c>
      <c r="G46" s="46">
        <v>13.492609553399999</v>
      </c>
      <c r="H46" s="46">
        <v>160.25935431581792</v>
      </c>
      <c r="I46" s="46">
        <v>147.48876043673735</v>
      </c>
      <c r="J46" s="46">
        <v>21.198968358809857</v>
      </c>
      <c r="K46" s="46">
        <v>70.021390374331517</v>
      </c>
      <c r="L46" s="46">
        <v>52.112447188820319</v>
      </c>
      <c r="M46" s="46">
        <v>-25.282331511839729</v>
      </c>
      <c r="N46" s="46">
        <v>0.88300000000000001</v>
      </c>
      <c r="O46" s="46">
        <v>0.94599999999999995</v>
      </c>
      <c r="P46" s="46">
        <v>0.84199999999999997</v>
      </c>
      <c r="Q46" s="46">
        <v>0.83599999999999997</v>
      </c>
      <c r="R46" s="46">
        <v>0.80100000000000005</v>
      </c>
      <c r="S46" s="46">
        <v>0.3</v>
      </c>
      <c r="T46" s="50">
        <v>1</v>
      </c>
      <c r="U46" s="50">
        <v>1</v>
      </c>
      <c r="V46" s="50">
        <v>1</v>
      </c>
      <c r="W46" s="50">
        <v>0</v>
      </c>
      <c r="X46" s="50">
        <v>3</v>
      </c>
    </row>
    <row r="47" spans="1:24" x14ac:dyDescent="0.35">
      <c r="A47" s="19"/>
      <c r="B47" s="19"/>
      <c r="C47" s="19"/>
      <c r="D47" s="19"/>
      <c r="E47" s="49"/>
      <c r="F47" s="83">
        <f>[1]!f_info_maxworkingyears(A47)</f>
        <v>0</v>
      </c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50"/>
      <c r="U47" s="50"/>
      <c r="V47" s="50"/>
      <c r="W47" s="50"/>
      <c r="X47" s="50"/>
    </row>
    <row r="48" spans="1:24" x14ac:dyDescent="0.35">
      <c r="A48" s="19" t="s">
        <v>641</v>
      </c>
      <c r="B48" s="19" t="s">
        <v>642</v>
      </c>
      <c r="C48" s="19">
        <v>20130807</v>
      </c>
      <c r="D48" s="19" t="s">
        <v>643</v>
      </c>
      <c r="E48" s="49" t="s">
        <v>640</v>
      </c>
      <c r="F48" s="83">
        <f>[1]!f_info_maxworkingyears(A48)</f>
        <v>1.6136986301369862</v>
      </c>
      <c r="G48" s="46">
        <v>19.487116574800002</v>
      </c>
      <c r="H48" s="46">
        <v>179.96934082779765</v>
      </c>
      <c r="I48" s="46">
        <v>112.11769260549747</v>
      </c>
      <c r="J48" s="46">
        <v>11.384427729213266</v>
      </c>
      <c r="K48" s="46">
        <v>84.577861163226999</v>
      </c>
      <c r="L48" s="46">
        <v>58.440797186400928</v>
      </c>
      <c r="M48" s="46">
        <v>-3.9436619718309771</v>
      </c>
      <c r="N48" s="46">
        <v>0.751</v>
      </c>
      <c r="O48" s="46">
        <v>0.621</v>
      </c>
      <c r="P48" s="46">
        <v>0.61199999999999999</v>
      </c>
      <c r="Q48" s="46">
        <v>0.751</v>
      </c>
      <c r="R48" s="46">
        <v>0.69499999999999995</v>
      </c>
      <c r="S48" s="46">
        <v>0.96599999999999997</v>
      </c>
      <c r="T48" s="50">
        <v>0</v>
      </c>
      <c r="U48" s="50">
        <v>1</v>
      </c>
      <c r="V48" s="50">
        <v>1</v>
      </c>
      <c r="W48" s="50">
        <v>1</v>
      </c>
      <c r="X48" s="50">
        <v>3</v>
      </c>
    </row>
    <row r="49" spans="1:24" x14ac:dyDescent="0.35">
      <c r="A49" s="19" t="s">
        <v>644</v>
      </c>
      <c r="B49" s="19" t="s">
        <v>645</v>
      </c>
      <c r="C49" s="19">
        <v>20140307</v>
      </c>
      <c r="D49" s="19" t="s">
        <v>646</v>
      </c>
      <c r="E49" s="49" t="s">
        <v>640</v>
      </c>
      <c r="F49" s="83">
        <f>[1]!f_info_maxworkingyears(A49)</f>
        <v>3.7753424657534245</v>
      </c>
      <c r="G49" s="46">
        <v>17.121661941900001</v>
      </c>
      <c r="H49" s="46">
        <v>284.01888064733646</v>
      </c>
      <c r="I49" s="46">
        <v>243.27908378541295</v>
      </c>
      <c r="J49" s="46">
        <v>36.603502038858259</v>
      </c>
      <c r="K49" s="46">
        <v>117.24856696195933</v>
      </c>
      <c r="L49" s="46">
        <v>34.545454545454547</v>
      </c>
      <c r="M49" s="46">
        <v>-19.572553430821152</v>
      </c>
      <c r="N49" s="46">
        <v>0.97199999999999998</v>
      </c>
      <c r="O49" s="46">
        <v>0.98199999999999998</v>
      </c>
      <c r="P49" s="46">
        <v>0.94</v>
      </c>
      <c r="Q49" s="46">
        <v>0.98</v>
      </c>
      <c r="R49" s="46">
        <v>0.20300000000000001</v>
      </c>
      <c r="S49" s="46">
        <v>0.70799999999999996</v>
      </c>
      <c r="T49" s="50">
        <v>1</v>
      </c>
      <c r="U49" s="50">
        <v>1</v>
      </c>
      <c r="V49" s="50">
        <v>0</v>
      </c>
      <c r="W49" s="50">
        <v>1</v>
      </c>
      <c r="X49" s="50">
        <v>3</v>
      </c>
    </row>
    <row r="50" spans="1:24" x14ac:dyDescent="0.35">
      <c r="A50" s="19" t="s">
        <v>651</v>
      </c>
      <c r="B50" s="19" t="s">
        <v>652</v>
      </c>
      <c r="C50" s="19">
        <v>20141118</v>
      </c>
      <c r="D50" s="19" t="s">
        <v>653</v>
      </c>
      <c r="E50" s="49" t="s">
        <v>640</v>
      </c>
      <c r="F50" s="83">
        <f>[1]!f_info_maxworkingyears(A50)</f>
        <v>7.0082191780821921</v>
      </c>
      <c r="G50" s="46">
        <v>47.0072799012</v>
      </c>
      <c r="H50" s="46">
        <v>200.28632784538297</v>
      </c>
      <c r="I50" s="46">
        <v>138.75924871940813</v>
      </c>
      <c r="J50" s="46">
        <v>25.90036014405764</v>
      </c>
      <c r="K50" s="46">
        <v>80.792186652197501</v>
      </c>
      <c r="L50" s="46">
        <v>60.821214713430273</v>
      </c>
      <c r="M50" s="46">
        <v>-20.204778156996589</v>
      </c>
      <c r="N50" s="46">
        <v>0.83299999999999996</v>
      </c>
      <c r="O50" s="46">
        <v>0.81</v>
      </c>
      <c r="P50" s="46">
        <v>0.84799999999999998</v>
      </c>
      <c r="Q50" s="46">
        <v>0.67800000000000005</v>
      </c>
      <c r="R50" s="46">
        <v>0.74199999999999999</v>
      </c>
      <c r="S50" s="46">
        <v>0.67700000000000005</v>
      </c>
      <c r="T50" s="50">
        <v>1</v>
      </c>
      <c r="U50" s="50">
        <v>1</v>
      </c>
      <c r="V50" s="50">
        <v>1</v>
      </c>
      <c r="W50" s="50">
        <v>1</v>
      </c>
      <c r="X50" s="50">
        <v>4</v>
      </c>
    </row>
    <row r="51" spans="1:24" x14ac:dyDescent="0.35">
      <c r="A51" s="19" t="s">
        <v>654</v>
      </c>
      <c r="B51" s="19" t="s">
        <v>655</v>
      </c>
      <c r="C51" s="19">
        <v>20150210</v>
      </c>
      <c r="D51" s="19" t="s">
        <v>656</v>
      </c>
      <c r="E51" s="49" t="s">
        <v>640</v>
      </c>
      <c r="F51" s="83">
        <f>[1]!f_info_maxworkingyears(A51)</f>
        <v>0.73424657534246573</v>
      </c>
      <c r="G51" s="46">
        <v>30.623682300100004</v>
      </c>
      <c r="H51" s="46">
        <v>194.87883377508518</v>
      </c>
      <c r="I51" s="46">
        <v>109.44664828884554</v>
      </c>
      <c r="J51" s="46">
        <v>11.564357854021926</v>
      </c>
      <c r="K51" s="46">
        <v>80.771720833872834</v>
      </c>
      <c r="L51" s="46">
        <v>79.492165160699983</v>
      </c>
      <c r="M51" s="46">
        <v>-14.421382416291372</v>
      </c>
      <c r="N51" s="46">
        <v>0.81899999999999995</v>
      </c>
      <c r="O51" s="46">
        <v>0.58599999999999997</v>
      </c>
      <c r="P51" s="46">
        <v>0.623</v>
      </c>
      <c r="Q51" s="46">
        <v>0.67700000000000005</v>
      </c>
      <c r="R51" s="46">
        <v>0.95299999999999996</v>
      </c>
      <c r="S51" s="46">
        <v>0.86199999999999999</v>
      </c>
      <c r="T51" s="50">
        <v>0</v>
      </c>
      <c r="U51" s="50">
        <v>1</v>
      </c>
      <c r="V51" s="50">
        <v>1</v>
      </c>
      <c r="W51" s="50">
        <v>1</v>
      </c>
      <c r="X51" s="50">
        <v>3</v>
      </c>
    </row>
    <row r="52" spans="1:24" x14ac:dyDescent="0.35">
      <c r="A52" s="19" t="s">
        <v>659</v>
      </c>
      <c r="B52" s="19" t="s">
        <v>660</v>
      </c>
      <c r="C52" s="19">
        <v>20150130</v>
      </c>
      <c r="D52" s="19" t="s">
        <v>661</v>
      </c>
      <c r="E52" s="49" t="s">
        <v>640</v>
      </c>
      <c r="F52" s="83">
        <f>[1]!f_info_maxworkingyears(A52)</f>
        <v>6.8082191780821919</v>
      </c>
      <c r="G52" s="46">
        <v>39.225620972000002</v>
      </c>
      <c r="H52" s="46">
        <v>178.54640980735553</v>
      </c>
      <c r="I52" s="46">
        <v>102.22504767959315</v>
      </c>
      <c r="J52" s="46">
        <v>3.9202874877491052</v>
      </c>
      <c r="K52" s="46">
        <v>97.3565441650548</v>
      </c>
      <c r="L52" s="46">
        <v>65.825446898002099</v>
      </c>
      <c r="M52" s="46">
        <v>-12.5114995400184</v>
      </c>
      <c r="N52" s="46">
        <v>0.74399999999999999</v>
      </c>
      <c r="O52" s="46">
        <v>0.53400000000000003</v>
      </c>
      <c r="P52" s="46">
        <v>0.40699999999999997</v>
      </c>
      <c r="Q52" s="46">
        <v>0.90900000000000003</v>
      </c>
      <c r="R52" s="46">
        <v>0.81100000000000005</v>
      </c>
      <c r="S52" s="46">
        <v>0.9</v>
      </c>
      <c r="T52" s="50">
        <v>0</v>
      </c>
      <c r="U52" s="50">
        <v>1</v>
      </c>
      <c r="V52" s="50">
        <v>1</v>
      </c>
      <c r="W52" s="50">
        <v>1</v>
      </c>
      <c r="X52" s="50">
        <v>3</v>
      </c>
    </row>
    <row r="53" spans="1:24" x14ac:dyDescent="0.35">
      <c r="A53" s="19" t="s">
        <v>665</v>
      </c>
      <c r="B53" s="19" t="s">
        <v>666</v>
      </c>
      <c r="C53" s="19">
        <v>20150409</v>
      </c>
      <c r="D53" s="19" t="s">
        <v>667</v>
      </c>
      <c r="E53" s="49" t="s">
        <v>640</v>
      </c>
      <c r="F53" s="83">
        <f>[1]!f_info_maxworkingyears(A53)</f>
        <v>3.0547945205479454</v>
      </c>
      <c r="G53" s="46">
        <v>24.300899404899997</v>
      </c>
      <c r="H53" s="46">
        <v>185.63352405128208</v>
      </c>
      <c r="I53" s="46">
        <v>99.81538005381168</v>
      </c>
      <c r="J53" s="46">
        <v>-1.9208605455243988</v>
      </c>
      <c r="K53" s="46">
        <v>90.888679070028061</v>
      </c>
      <c r="L53" s="46">
        <v>66.319444444444457</v>
      </c>
      <c r="M53" s="46">
        <v>-15.294117647058824</v>
      </c>
      <c r="N53" s="46">
        <v>0.78100000000000003</v>
      </c>
      <c r="O53" s="46">
        <v>0.51300000000000001</v>
      </c>
      <c r="P53" s="46">
        <v>0.23400000000000001</v>
      </c>
      <c r="Q53" s="46">
        <v>0.84699999999999998</v>
      </c>
      <c r="R53" s="46">
        <v>0.82199999999999995</v>
      </c>
      <c r="S53" s="46">
        <v>0.84499999999999997</v>
      </c>
      <c r="T53" s="50">
        <v>0</v>
      </c>
      <c r="U53" s="50">
        <v>1</v>
      </c>
      <c r="V53" s="50">
        <v>1</v>
      </c>
      <c r="W53" s="50">
        <v>1</v>
      </c>
      <c r="X53" s="50">
        <v>3</v>
      </c>
    </row>
    <row r="54" spans="1:24" x14ac:dyDescent="0.35">
      <c r="A54" s="19" t="s">
        <v>669</v>
      </c>
      <c r="B54" s="19" t="s">
        <v>670</v>
      </c>
      <c r="C54" s="19">
        <v>20150428</v>
      </c>
      <c r="D54" s="19" t="s">
        <v>671</v>
      </c>
      <c r="E54" s="49" t="s">
        <v>640</v>
      </c>
      <c r="F54" s="83">
        <f>[1]!f_info_maxworkingyears(A54)</f>
        <v>7.0082191780821921</v>
      </c>
      <c r="G54" s="46">
        <v>28.7759127054</v>
      </c>
      <c r="H54" s="46">
        <v>213.3064516129032</v>
      </c>
      <c r="I54" s="46">
        <v>159</v>
      </c>
      <c r="J54" s="46">
        <v>28.571428571428577</v>
      </c>
      <c r="K54" s="46">
        <v>92.667375132837421</v>
      </c>
      <c r="L54" s="46">
        <v>54.340836012861729</v>
      </c>
      <c r="M54" s="46">
        <v>-20.561941251596426</v>
      </c>
      <c r="N54" s="46">
        <v>0.871</v>
      </c>
      <c r="O54" s="46">
        <v>0.90100000000000002</v>
      </c>
      <c r="P54" s="46">
        <v>0.876</v>
      </c>
      <c r="Q54" s="46">
        <v>0.86899999999999999</v>
      </c>
      <c r="R54" s="46">
        <v>0.60699999999999998</v>
      </c>
      <c r="S54" s="46">
        <v>0.66400000000000003</v>
      </c>
      <c r="T54" s="50">
        <v>1</v>
      </c>
      <c r="U54" s="50">
        <v>1</v>
      </c>
      <c r="V54" s="50">
        <v>0</v>
      </c>
      <c r="W54" s="50">
        <v>1</v>
      </c>
      <c r="X54" s="50">
        <v>3</v>
      </c>
    </row>
    <row r="55" spans="1:24" x14ac:dyDescent="0.35">
      <c r="A55" s="19" t="s">
        <v>672</v>
      </c>
      <c r="B55" s="19" t="s">
        <v>673</v>
      </c>
      <c r="C55" s="19">
        <v>20150417</v>
      </c>
      <c r="D55" s="19" t="s">
        <v>674</v>
      </c>
      <c r="E55" s="49" t="s">
        <v>640</v>
      </c>
      <c r="F55" s="83">
        <f>[1]!f_info_maxworkingyears(A55)</f>
        <v>7.912328767123288</v>
      </c>
      <c r="G55" s="46">
        <v>110.3498792261</v>
      </c>
      <c r="H55" s="46">
        <v>222.6073307296443</v>
      </c>
      <c r="I55" s="46">
        <v>116.38296573329798</v>
      </c>
      <c r="J55" s="46">
        <v>8.7971936478272497</v>
      </c>
      <c r="K55" s="46">
        <v>83.692458374143001</v>
      </c>
      <c r="L55" s="46">
        <v>58.882854926299466</v>
      </c>
      <c r="M55" s="46">
        <v>2.8731045490822056</v>
      </c>
      <c r="N55" s="46">
        <v>0.90100000000000002</v>
      </c>
      <c r="O55" s="46">
        <v>0.65700000000000003</v>
      </c>
      <c r="P55" s="46">
        <v>0.54500000000000004</v>
      </c>
      <c r="Q55" s="46">
        <v>0.74099999999999999</v>
      </c>
      <c r="R55" s="46">
        <v>0.70199999999999996</v>
      </c>
      <c r="S55" s="46">
        <v>0.995</v>
      </c>
      <c r="T55" s="50">
        <v>0</v>
      </c>
      <c r="U55" s="50">
        <v>1</v>
      </c>
      <c r="V55" s="50">
        <v>1</v>
      </c>
      <c r="W55" s="50">
        <v>1</v>
      </c>
      <c r="X55" s="50">
        <v>3</v>
      </c>
    </row>
    <row r="56" spans="1:24" x14ac:dyDescent="0.35">
      <c r="A56" s="19" t="s">
        <v>678</v>
      </c>
      <c r="B56" s="19" t="s">
        <v>679</v>
      </c>
      <c r="C56" s="19">
        <v>20150709</v>
      </c>
      <c r="D56" s="19" t="s">
        <v>668</v>
      </c>
      <c r="E56" s="49" t="s">
        <v>640</v>
      </c>
      <c r="F56" s="83">
        <f>[1]!f_info_maxworkingyears(A56)</f>
        <v>5.0054794520547947</v>
      </c>
      <c r="G56" s="46">
        <v>67.4530883483</v>
      </c>
      <c r="H56" s="46">
        <v>235.76557550158395</v>
      </c>
      <c r="I56" s="46">
        <v>143.28232593726091</v>
      </c>
      <c r="J56" s="46">
        <v>6.8375781197500176</v>
      </c>
      <c r="K56" s="46">
        <v>103.98903358464699</v>
      </c>
      <c r="L56" s="46">
        <v>65.988700564971765</v>
      </c>
      <c r="M56" s="46">
        <v>-20.34203420342034</v>
      </c>
      <c r="N56" s="46">
        <v>0.92700000000000005</v>
      </c>
      <c r="O56" s="46">
        <v>0.83299999999999996</v>
      </c>
      <c r="P56" s="46">
        <v>0.48899999999999999</v>
      </c>
      <c r="Q56" s="46">
        <v>0.94899999999999995</v>
      </c>
      <c r="R56" s="46">
        <v>0.81399999999999995</v>
      </c>
      <c r="S56" s="46">
        <v>0.67</v>
      </c>
      <c r="T56" s="50">
        <v>0</v>
      </c>
      <c r="U56" s="50">
        <v>1</v>
      </c>
      <c r="V56" s="50">
        <v>1</v>
      </c>
      <c r="W56" s="50">
        <v>1</v>
      </c>
      <c r="X56" s="50">
        <v>3</v>
      </c>
    </row>
    <row r="57" spans="1:24" x14ac:dyDescent="0.35">
      <c r="A57" s="19" t="s">
        <v>682</v>
      </c>
      <c r="B57" s="19" t="s">
        <v>683</v>
      </c>
      <c r="C57" s="19">
        <v>20160203</v>
      </c>
      <c r="D57" s="19" t="s">
        <v>671</v>
      </c>
      <c r="E57" s="49" t="s">
        <v>640</v>
      </c>
      <c r="F57" s="83">
        <f>[1]!f_info_maxworkingyears(A57)</f>
        <v>7.0082191780821921</v>
      </c>
      <c r="G57" s="46">
        <v>125.4177812562</v>
      </c>
      <c r="H57" s="46">
        <v>263.29588014981272</v>
      </c>
      <c r="I57" s="46">
        <v>171.86098654708519</v>
      </c>
      <c r="J57" s="46">
        <v>27.096436058700206</v>
      </c>
      <c r="K57" s="46">
        <v>103.19488817891373</v>
      </c>
      <c r="L57" s="46">
        <v>69.285083848190638</v>
      </c>
      <c r="M57" s="46">
        <v>-19.301994301994295</v>
      </c>
      <c r="N57" s="46">
        <v>0.95399999999999996</v>
      </c>
      <c r="O57" s="46">
        <v>0.93400000000000005</v>
      </c>
      <c r="P57" s="46">
        <v>0.85899999999999999</v>
      </c>
      <c r="Q57" s="46">
        <v>0.94199999999999995</v>
      </c>
      <c r="R57" s="46">
        <v>0.84799999999999998</v>
      </c>
      <c r="S57" s="46">
        <v>0.71699999999999997</v>
      </c>
      <c r="T57" s="50">
        <v>1</v>
      </c>
      <c r="U57" s="50">
        <v>1</v>
      </c>
      <c r="V57" s="50">
        <v>1</v>
      </c>
      <c r="W57" s="50">
        <v>1</v>
      </c>
      <c r="X57" s="50">
        <v>4</v>
      </c>
    </row>
    <row r="58" spans="1:24" x14ac:dyDescent="0.35">
      <c r="A58" s="19" t="s">
        <v>684</v>
      </c>
      <c r="B58" s="19" t="s">
        <v>685</v>
      </c>
      <c r="C58" s="19">
        <v>20160303</v>
      </c>
      <c r="D58" s="19" t="s">
        <v>686</v>
      </c>
      <c r="E58" s="49" t="s">
        <v>640</v>
      </c>
      <c r="F58" s="83">
        <f>[1]!f_info_maxworkingyears(A58)</f>
        <v>6.0493150684931507</v>
      </c>
      <c r="G58" s="46">
        <v>67.20325381939999</v>
      </c>
      <c r="H58" s="46">
        <v>252.56924659522437</v>
      </c>
      <c r="I58" s="46">
        <v>162.06255382107292</v>
      </c>
      <c r="J58" s="46">
        <v>46.28095644748079</v>
      </c>
      <c r="K58" s="46">
        <v>58.243243243243249</v>
      </c>
      <c r="L58" s="46">
        <v>65.606282132745392</v>
      </c>
      <c r="M58" s="46">
        <v>-12.124847061111453</v>
      </c>
      <c r="N58" s="46">
        <v>0.94699999999999995</v>
      </c>
      <c r="O58" s="46">
        <v>0.91300000000000003</v>
      </c>
      <c r="P58" s="46">
        <v>0.96099999999999997</v>
      </c>
      <c r="Q58" s="46">
        <v>0.25600000000000001</v>
      </c>
      <c r="R58" s="46">
        <v>0.80900000000000005</v>
      </c>
      <c r="S58" s="46">
        <v>0.90700000000000003</v>
      </c>
      <c r="T58" s="50">
        <v>1</v>
      </c>
      <c r="U58" s="50">
        <v>0</v>
      </c>
      <c r="V58" s="50">
        <v>1</v>
      </c>
      <c r="W58" s="50">
        <v>1</v>
      </c>
      <c r="X58" s="50">
        <v>3</v>
      </c>
    </row>
    <row r="59" spans="1:24" x14ac:dyDescent="0.35">
      <c r="A59" s="19" t="s">
        <v>690</v>
      </c>
      <c r="B59" s="19" t="s">
        <v>691</v>
      </c>
      <c r="C59" s="19">
        <v>20170602</v>
      </c>
      <c r="D59" s="19" t="s">
        <v>692</v>
      </c>
      <c r="E59" s="49" t="s">
        <v>640</v>
      </c>
      <c r="F59" s="83">
        <f>[1]!f_info_maxworkingyears(A59)</f>
        <v>3.8986301369863012</v>
      </c>
      <c r="G59" s="46">
        <v>35.766910395899998</v>
      </c>
      <c r="H59" s="46">
        <v>342.36037934668076</v>
      </c>
      <c r="I59" s="46">
        <v>207.54578754578756</v>
      </c>
      <c r="J59" s="46">
        <v>34.637588197562557</v>
      </c>
      <c r="K59" s="46">
        <v>107.17607973421927</v>
      </c>
      <c r="L59" s="46">
        <v>60.233297985153769</v>
      </c>
      <c r="M59" s="46">
        <v>-14.038286235186876</v>
      </c>
      <c r="N59" s="46">
        <v>0.99299999999999999</v>
      </c>
      <c r="O59" s="46">
        <v>0.96099999999999997</v>
      </c>
      <c r="P59" s="46">
        <v>0.92800000000000005</v>
      </c>
      <c r="Q59" s="46">
        <v>0.96</v>
      </c>
      <c r="R59" s="46">
        <v>0.73599999999999999</v>
      </c>
      <c r="S59" s="46">
        <v>0.871</v>
      </c>
      <c r="T59" s="50">
        <v>1</v>
      </c>
      <c r="U59" s="50">
        <v>1</v>
      </c>
      <c r="V59" s="50">
        <v>1</v>
      </c>
      <c r="W59" s="50">
        <v>1</v>
      </c>
      <c r="X59" s="50">
        <v>4</v>
      </c>
    </row>
    <row r="60" spans="1:24" x14ac:dyDescent="0.35">
      <c r="A60" s="19" t="s">
        <v>697</v>
      </c>
      <c r="B60" s="19" t="s">
        <v>698</v>
      </c>
      <c r="C60" s="19">
        <v>20160628</v>
      </c>
      <c r="D60" s="19" t="s">
        <v>647</v>
      </c>
      <c r="E60" s="49" t="s">
        <v>640</v>
      </c>
      <c r="F60" s="83">
        <f>[1]!f_info_maxworkingyears(A60)</f>
        <v>4.3205479452054796</v>
      </c>
      <c r="G60" s="46">
        <v>19.7558164993</v>
      </c>
      <c r="H60" s="46">
        <v>336.8421052631578</v>
      </c>
      <c r="I60" s="46">
        <v>225.1360174102285</v>
      </c>
      <c r="J60" s="46">
        <v>31.340659340659343</v>
      </c>
      <c r="K60" s="46">
        <v>118.33013435700575</v>
      </c>
      <c r="L60" s="46">
        <v>68.810289389067535</v>
      </c>
      <c r="M60" s="46">
        <v>-21.265822784810133</v>
      </c>
      <c r="N60" s="46">
        <v>0.99099999999999999</v>
      </c>
      <c r="O60" s="46">
        <v>0.97199999999999998</v>
      </c>
      <c r="P60" s="46">
        <v>0.90700000000000003</v>
      </c>
      <c r="Q60" s="46">
        <v>0.98399999999999999</v>
      </c>
      <c r="R60" s="46">
        <v>0.84199999999999997</v>
      </c>
      <c r="S60" s="46">
        <v>0.63200000000000001</v>
      </c>
      <c r="T60" s="50">
        <v>1</v>
      </c>
      <c r="U60" s="50">
        <v>1</v>
      </c>
      <c r="V60" s="50">
        <v>1</v>
      </c>
      <c r="W60" s="50">
        <v>0</v>
      </c>
      <c r="X60" s="50">
        <v>3</v>
      </c>
    </row>
    <row r="61" spans="1:24" x14ac:dyDescent="0.35">
      <c r="A61" s="19" t="s">
        <v>701</v>
      </c>
      <c r="B61" s="66" t="s">
        <v>702</v>
      </c>
      <c r="C61" s="19">
        <v>20161130</v>
      </c>
      <c r="D61" s="19" t="s">
        <v>703</v>
      </c>
      <c r="E61" s="49" t="s">
        <v>640</v>
      </c>
      <c r="F61" s="83">
        <f>[1]!f_info_maxworkingyears(A61)</f>
        <v>1.5232876712328767</v>
      </c>
      <c r="G61" s="46">
        <v>11.1525848701</v>
      </c>
      <c r="H61" s="46">
        <v>227.23719811604366</v>
      </c>
      <c r="I61" s="46">
        <v>150.86425443650609</v>
      </c>
      <c r="J61" s="46">
        <v>4.1394266033102634</v>
      </c>
      <c r="K61" s="46">
        <v>113.2694008025573</v>
      </c>
      <c r="L61" s="46">
        <v>59.588006902502158</v>
      </c>
      <c r="M61" s="46">
        <v>-9.1674828599412255</v>
      </c>
      <c r="N61" s="46">
        <v>0.90600000000000003</v>
      </c>
      <c r="O61" s="46">
        <v>0.86399999999999999</v>
      </c>
      <c r="P61" s="46">
        <v>0.41299999999999998</v>
      </c>
      <c r="Q61" s="46">
        <v>0.97499999999999998</v>
      </c>
      <c r="R61" s="46">
        <v>0.71499999999999997</v>
      </c>
      <c r="S61" s="46">
        <v>0.94499999999999995</v>
      </c>
      <c r="T61" s="50">
        <v>0</v>
      </c>
      <c r="U61" s="50">
        <v>1</v>
      </c>
      <c r="V61" s="50">
        <v>1</v>
      </c>
      <c r="W61" s="50">
        <v>1</v>
      </c>
      <c r="X61" s="50">
        <v>3</v>
      </c>
    </row>
    <row r="62" spans="1:24" x14ac:dyDescent="0.35">
      <c r="A62" s="19" t="s">
        <v>704</v>
      </c>
      <c r="B62" s="19" t="s">
        <v>705</v>
      </c>
      <c r="C62" s="19">
        <v>20160907</v>
      </c>
      <c r="D62" s="19" t="s">
        <v>706</v>
      </c>
      <c r="E62" s="49" t="s">
        <v>640</v>
      </c>
      <c r="F62" s="83">
        <f>[1]!f_info_maxworkingyears(A62)</f>
        <v>4.7068493150684931</v>
      </c>
      <c r="G62" s="46">
        <v>31.867458769099997</v>
      </c>
      <c r="H62" s="46">
        <v>215.69965870307163</v>
      </c>
      <c r="I62" s="46">
        <v>130.09950248756218</v>
      </c>
      <c r="J62" s="46">
        <v>11.177884615384611</v>
      </c>
      <c r="K62" s="46">
        <v>86.966292134831463</v>
      </c>
      <c r="L62" s="46">
        <v>65.841584158415841</v>
      </c>
      <c r="M62" s="46">
        <v>-19.038076152304605</v>
      </c>
      <c r="N62" s="46">
        <v>0.88700000000000001</v>
      </c>
      <c r="O62" s="46">
        <v>0.76300000000000001</v>
      </c>
      <c r="P62" s="46">
        <v>0.6</v>
      </c>
      <c r="Q62" s="46">
        <v>0.78800000000000003</v>
      </c>
      <c r="R62" s="46">
        <v>0.81299999999999994</v>
      </c>
      <c r="S62" s="46">
        <v>0.73399999999999999</v>
      </c>
      <c r="T62" s="50">
        <v>0</v>
      </c>
      <c r="U62" s="50">
        <v>1</v>
      </c>
      <c r="V62" s="50">
        <v>1</v>
      </c>
      <c r="W62" s="50">
        <v>1</v>
      </c>
      <c r="X62" s="50">
        <v>3</v>
      </c>
    </row>
    <row r="63" spans="1:24" x14ac:dyDescent="0.35">
      <c r="A63" s="19" t="s">
        <v>707</v>
      </c>
      <c r="B63" s="19" t="s">
        <v>708</v>
      </c>
      <c r="C63" s="19">
        <v>20160929</v>
      </c>
      <c r="D63" s="19" t="s">
        <v>662</v>
      </c>
      <c r="E63" s="49" t="s">
        <v>640</v>
      </c>
      <c r="F63" s="83">
        <f>[1]!f_info_maxworkingyears(A63)</f>
        <v>6.3726027397260276</v>
      </c>
      <c r="G63" s="46">
        <v>504.97722602070002</v>
      </c>
      <c r="H63" s="46">
        <v>204.49759074684266</v>
      </c>
      <c r="I63" s="46">
        <v>134.558009732296</v>
      </c>
      <c r="J63" s="46">
        <v>11.425264634871885</v>
      </c>
      <c r="K63" s="46">
        <v>101.99296600234469</v>
      </c>
      <c r="L63" s="46">
        <v>75.227502527805868</v>
      </c>
      <c r="M63" s="46">
        <v>-16.014439032258061</v>
      </c>
      <c r="N63" s="46">
        <v>0.84699999999999998</v>
      </c>
      <c r="O63" s="46">
        <v>0.78900000000000003</v>
      </c>
      <c r="P63" s="46">
        <v>0.61799999999999999</v>
      </c>
      <c r="Q63" s="46">
        <v>0.93200000000000005</v>
      </c>
      <c r="R63" s="46">
        <v>0.92100000000000004</v>
      </c>
      <c r="S63" s="46">
        <v>0.82199999999999995</v>
      </c>
      <c r="T63" s="50">
        <v>0</v>
      </c>
      <c r="U63" s="50">
        <v>1</v>
      </c>
      <c r="V63" s="50">
        <v>1</v>
      </c>
      <c r="W63" s="50">
        <v>1</v>
      </c>
      <c r="X63" s="50">
        <v>3</v>
      </c>
    </row>
    <row r="64" spans="1:24" x14ac:dyDescent="0.35">
      <c r="A64" s="19" t="s">
        <v>709</v>
      </c>
      <c r="B64" s="19" t="s">
        <v>710</v>
      </c>
      <c r="C64" s="19">
        <v>20170323</v>
      </c>
      <c r="D64" s="19" t="s">
        <v>711</v>
      </c>
      <c r="E64" s="49" t="s">
        <v>640</v>
      </c>
      <c r="F64" s="83">
        <f>[1]!f_info_maxworkingyears(A64)</f>
        <v>3.1890410958904107</v>
      </c>
      <c r="G64" s="46">
        <v>35.165563595599998</v>
      </c>
      <c r="H64" s="46">
        <v>220.89108069041748</v>
      </c>
      <c r="I64" s="46">
        <v>130.51551429269486</v>
      </c>
      <c r="J64" s="46">
        <v>9.1540130151843808</v>
      </c>
      <c r="K64" s="46">
        <v>98.947005006041778</v>
      </c>
      <c r="L64" s="46">
        <v>72.652421093903158</v>
      </c>
      <c r="M64" s="46">
        <v>-8.6423070034031912</v>
      </c>
      <c r="N64" s="46">
        <v>0.89900000000000002</v>
      </c>
      <c r="O64" s="46">
        <v>0.77</v>
      </c>
      <c r="P64" s="46">
        <v>0.55200000000000005</v>
      </c>
      <c r="Q64" s="46">
        <v>0.92</v>
      </c>
      <c r="R64" s="46">
        <v>0.9</v>
      </c>
      <c r="S64" s="46">
        <v>0.94899999999999995</v>
      </c>
      <c r="T64" s="50">
        <v>0</v>
      </c>
      <c r="U64" s="50">
        <v>1</v>
      </c>
      <c r="V64" s="50">
        <v>1</v>
      </c>
      <c r="W64" s="50">
        <v>1</v>
      </c>
      <c r="X64" s="50">
        <v>3</v>
      </c>
    </row>
    <row r="65" spans="1:24" x14ac:dyDescent="0.35">
      <c r="A65" s="19" t="s">
        <v>712</v>
      </c>
      <c r="B65" s="19" t="s">
        <v>713</v>
      </c>
      <c r="C65" s="19">
        <v>20170810</v>
      </c>
      <c r="D65" s="19" t="s">
        <v>714</v>
      </c>
      <c r="E65" s="49" t="s">
        <v>640</v>
      </c>
      <c r="F65" s="83">
        <f>[1]!f_info_maxworkingyears(A65)</f>
        <v>6.7726027397260271</v>
      </c>
      <c r="G65" s="46">
        <v>140.3974262072</v>
      </c>
      <c r="H65" s="46">
        <v>232.5537122654338</v>
      </c>
      <c r="I65" s="46">
        <v>127.58235622557228</v>
      </c>
      <c r="J65" s="46">
        <v>8.0657514876568683</v>
      </c>
      <c r="K65" s="46">
        <v>102.26419591253055</v>
      </c>
      <c r="L65" s="46">
        <v>82.931015985409289</v>
      </c>
      <c r="M65" s="46">
        <v>-18.123517526135466</v>
      </c>
      <c r="N65" s="46">
        <v>0.92</v>
      </c>
      <c r="O65" s="46">
        <v>0.753</v>
      </c>
      <c r="P65" s="46">
        <v>0.52600000000000002</v>
      </c>
      <c r="Q65" s="46">
        <v>0.93400000000000005</v>
      </c>
      <c r="R65" s="46">
        <v>0.97</v>
      </c>
      <c r="S65" s="46">
        <v>0.77</v>
      </c>
      <c r="T65" s="50">
        <v>0</v>
      </c>
      <c r="U65" s="50">
        <v>1</v>
      </c>
      <c r="V65" s="50">
        <v>1</v>
      </c>
      <c r="W65" s="50">
        <v>1</v>
      </c>
      <c r="X65" s="50">
        <v>3</v>
      </c>
    </row>
    <row r="66" spans="1:24" x14ac:dyDescent="0.35">
      <c r="A66" s="19" t="s">
        <v>715</v>
      </c>
      <c r="B66" s="19" t="s">
        <v>716</v>
      </c>
      <c r="C66" s="19">
        <v>20171009</v>
      </c>
      <c r="D66" s="19" t="s">
        <v>717</v>
      </c>
      <c r="E66" s="49" t="s">
        <v>640</v>
      </c>
      <c r="F66" s="83">
        <f>[1]!f_info_maxworkingyears(A66)</f>
        <v>10.358904109589041</v>
      </c>
      <c r="G66" s="46">
        <v>14.0353490472</v>
      </c>
      <c r="H66" s="46">
        <v>220.03017291400718</v>
      </c>
      <c r="I66" s="46">
        <v>147.86086643897175</v>
      </c>
      <c r="J66" s="46">
        <v>12.678761134264926</v>
      </c>
      <c r="K66" s="46">
        <v>93.103992425437895</v>
      </c>
      <c r="L66" s="46">
        <v>58.186772355709671</v>
      </c>
      <c r="M66" s="46">
        <v>-20.648648648648653</v>
      </c>
      <c r="N66" s="46">
        <v>0.89700000000000002</v>
      </c>
      <c r="O66" s="46">
        <v>0.84799999999999998</v>
      </c>
      <c r="P66" s="46">
        <v>0.65700000000000003</v>
      </c>
      <c r="Q66" s="46">
        <v>0.873</v>
      </c>
      <c r="R66" s="46">
        <v>0.68700000000000006</v>
      </c>
      <c r="S66" s="46">
        <v>0.66</v>
      </c>
      <c r="T66" s="50">
        <v>0</v>
      </c>
      <c r="U66" s="50">
        <v>1</v>
      </c>
      <c r="V66" s="50">
        <v>1</v>
      </c>
      <c r="W66" s="50">
        <v>1</v>
      </c>
      <c r="X66" s="50">
        <v>3</v>
      </c>
    </row>
    <row r="67" spans="1:24" x14ac:dyDescent="0.35">
      <c r="A67" s="19" t="s">
        <v>718</v>
      </c>
      <c r="B67" s="19" t="s">
        <v>719</v>
      </c>
      <c r="C67" s="19">
        <v>20171116</v>
      </c>
      <c r="D67" s="19" t="s">
        <v>720</v>
      </c>
      <c r="E67" s="49" t="s">
        <v>640</v>
      </c>
      <c r="F67" s="83">
        <f>[1]!f_info_maxworkingyears(A67)</f>
        <v>4.0821917808219181</v>
      </c>
      <c r="G67" s="46">
        <v>44.341065660699996</v>
      </c>
      <c r="H67" s="46">
        <v>201.64327002477287</v>
      </c>
      <c r="I67" s="46">
        <v>122.20938013261147</v>
      </c>
      <c r="J67" s="46">
        <v>10.898934393879596</v>
      </c>
      <c r="K67" s="46">
        <v>90.135072731470785</v>
      </c>
      <c r="L67" s="46">
        <v>67.317212490479832</v>
      </c>
      <c r="M67" s="46">
        <v>3.1627541498870455</v>
      </c>
      <c r="N67" s="46">
        <v>0.83799999999999997</v>
      </c>
      <c r="O67" s="46">
        <v>0.72199999999999998</v>
      </c>
      <c r="P67" s="46">
        <v>0.59299999999999997</v>
      </c>
      <c r="Q67" s="46">
        <v>0.83799999999999997</v>
      </c>
      <c r="R67" s="46">
        <v>0.83099999999999996</v>
      </c>
      <c r="S67" s="46">
        <v>0.997</v>
      </c>
      <c r="T67" s="50">
        <v>0</v>
      </c>
      <c r="U67" s="50">
        <v>1</v>
      </c>
      <c r="V67" s="50">
        <v>1</v>
      </c>
      <c r="W67" s="50">
        <v>1</v>
      </c>
      <c r="X67" s="50">
        <v>3</v>
      </c>
    </row>
    <row r="68" spans="1:24" x14ac:dyDescent="0.35">
      <c r="A68" s="19" t="s">
        <v>724</v>
      </c>
      <c r="B68" s="19" t="s">
        <v>725</v>
      </c>
      <c r="C68" s="19">
        <v>20171204</v>
      </c>
      <c r="D68" s="19" t="s">
        <v>726</v>
      </c>
      <c r="E68" s="49" t="s">
        <v>640</v>
      </c>
      <c r="F68" s="83">
        <f>[1]!f_info_maxworkingyears(A68)</f>
        <v>2.4657534246575343</v>
      </c>
      <c r="G68" s="46">
        <v>18.190747657700001</v>
      </c>
      <c r="H68" s="46">
        <v>178.38273195876286</v>
      </c>
      <c r="I68" s="46">
        <v>120.2838205302515</v>
      </c>
      <c r="J68" s="46">
        <v>15.753516409912919</v>
      </c>
      <c r="K68" s="46">
        <v>82.34000977039571</v>
      </c>
      <c r="L68" s="46">
        <v>60.089916506101481</v>
      </c>
      <c r="M68" s="46">
        <v>-22.198921509886162</v>
      </c>
      <c r="N68" s="46">
        <v>0.74299999999999999</v>
      </c>
      <c r="O68" s="46">
        <v>0.69899999999999995</v>
      </c>
      <c r="P68" s="46">
        <v>0.72699999999999998</v>
      </c>
      <c r="Q68" s="46">
        <v>0.71499999999999997</v>
      </c>
      <c r="R68" s="46">
        <v>0.72699999999999998</v>
      </c>
      <c r="S68" s="46">
        <v>0.59899999999999998</v>
      </c>
      <c r="T68" s="50">
        <v>1</v>
      </c>
      <c r="U68" s="50">
        <v>1</v>
      </c>
      <c r="V68" s="50">
        <v>1</v>
      </c>
      <c r="W68" s="50">
        <v>0</v>
      </c>
      <c r="X68" s="50">
        <v>3</v>
      </c>
    </row>
    <row r="69" spans="1:24" x14ac:dyDescent="0.35">
      <c r="A69" s="19" t="s">
        <v>733</v>
      </c>
      <c r="B69" s="19" t="s">
        <v>734</v>
      </c>
      <c r="C69" s="19">
        <v>20120828</v>
      </c>
      <c r="D69" s="19" t="s">
        <v>735</v>
      </c>
      <c r="E69" s="49" t="s">
        <v>640</v>
      </c>
      <c r="F69" s="83">
        <f>[1]!f_info_maxworkingyears(A69)</f>
        <v>3.6164383561643834</v>
      </c>
      <c r="G69" s="46">
        <v>60.048084636700004</v>
      </c>
      <c r="H69" s="46">
        <v>210.11157601115761</v>
      </c>
      <c r="I69" s="46">
        <v>98.438197233377949</v>
      </c>
      <c r="J69" s="46">
        <v>5.7299096528768318</v>
      </c>
      <c r="K69" s="46">
        <v>88.103756708407857</v>
      </c>
      <c r="L69" s="46">
        <v>84.100080710250197</v>
      </c>
      <c r="M69" s="46">
        <v>-19.493177387914219</v>
      </c>
      <c r="N69" s="46">
        <v>0.86399999999999999</v>
      </c>
      <c r="O69" s="46">
        <v>0.5</v>
      </c>
      <c r="P69" s="46">
        <v>0.45600000000000002</v>
      </c>
      <c r="Q69" s="46">
        <v>0.81</v>
      </c>
      <c r="R69" s="46">
        <v>0.97099999999999997</v>
      </c>
      <c r="S69" s="46">
        <v>0.71299999999999997</v>
      </c>
      <c r="T69" s="50">
        <v>0</v>
      </c>
      <c r="U69" s="50">
        <v>1</v>
      </c>
      <c r="V69" s="50">
        <v>1</v>
      </c>
      <c r="W69" s="50">
        <v>1</v>
      </c>
      <c r="X69" s="50">
        <v>3</v>
      </c>
    </row>
    <row r="70" spans="1:24" x14ac:dyDescent="0.35">
      <c r="A70" s="19" t="s">
        <v>739</v>
      </c>
      <c r="B70" s="19" t="s">
        <v>740</v>
      </c>
      <c r="C70" s="19">
        <v>20120726</v>
      </c>
      <c r="D70" s="19" t="s">
        <v>741</v>
      </c>
      <c r="E70" s="49" t="s">
        <v>640</v>
      </c>
      <c r="F70" s="83">
        <f>[1]!f_info_maxworkingyears(A70)</f>
        <v>7.8273972602739725</v>
      </c>
      <c r="G70" s="46">
        <v>21.804575224299999</v>
      </c>
      <c r="H70" s="46">
        <v>168.96551724137927</v>
      </c>
      <c r="I70" s="46">
        <v>111.71428571428572</v>
      </c>
      <c r="J70" s="46">
        <v>6.2746504123341609</v>
      </c>
      <c r="K70" s="46">
        <v>102.54175744371823</v>
      </c>
      <c r="L70" s="46">
        <v>58.597285067873294</v>
      </c>
      <c r="M70" s="46">
        <v>-13.248282630029431</v>
      </c>
      <c r="N70" s="46">
        <v>0.69199999999999995</v>
      </c>
      <c r="O70" s="46">
        <v>0.61799999999999999</v>
      </c>
      <c r="P70" s="46">
        <v>0.48199999999999998</v>
      </c>
      <c r="Q70" s="46">
        <v>0.93700000000000006</v>
      </c>
      <c r="R70" s="46">
        <v>0.69899999999999995</v>
      </c>
      <c r="S70" s="46">
        <v>0.88300000000000001</v>
      </c>
      <c r="T70" s="50">
        <v>0</v>
      </c>
      <c r="U70" s="50">
        <v>1</v>
      </c>
      <c r="V70" s="50">
        <v>1</v>
      </c>
      <c r="W70" s="50">
        <v>1</v>
      </c>
      <c r="X70" s="50">
        <v>3</v>
      </c>
    </row>
    <row r="71" spans="1:24" x14ac:dyDescent="0.35">
      <c r="A71" s="19" t="s">
        <v>742</v>
      </c>
      <c r="B71" s="19" t="s">
        <v>743</v>
      </c>
      <c r="C71" s="19">
        <v>20050715</v>
      </c>
      <c r="D71" s="19" t="s">
        <v>744</v>
      </c>
      <c r="E71" s="49" t="s">
        <v>640</v>
      </c>
      <c r="F71" s="83">
        <f>[1]!f_info_maxworkingyears(A71)</f>
        <v>7.4273972602739722</v>
      </c>
      <c r="G71" s="46">
        <v>171.54742374360001</v>
      </c>
      <c r="H71" s="46">
        <v>260.22418938122274</v>
      </c>
      <c r="I71" s="46">
        <v>131.18817773978787</v>
      </c>
      <c r="J71" s="46">
        <v>4.9955047026913011</v>
      </c>
      <c r="K71" s="46">
        <v>97.813979679236368</v>
      </c>
      <c r="L71" s="46">
        <v>89.802130898021304</v>
      </c>
      <c r="M71" s="46">
        <v>-12.669980852864725</v>
      </c>
      <c r="N71" s="46">
        <v>0.95299999999999996</v>
      </c>
      <c r="O71" s="46">
        <v>0.77600000000000002</v>
      </c>
      <c r="P71" s="46">
        <v>0.439</v>
      </c>
      <c r="Q71" s="46">
        <v>0.91300000000000003</v>
      </c>
      <c r="R71" s="46">
        <v>0.98499999999999999</v>
      </c>
      <c r="S71" s="46">
        <v>0.89600000000000002</v>
      </c>
      <c r="T71" s="50">
        <v>0</v>
      </c>
      <c r="U71" s="50">
        <v>1</v>
      </c>
      <c r="V71" s="50">
        <v>1</v>
      </c>
      <c r="W71" s="50">
        <v>1</v>
      </c>
      <c r="X71" s="50">
        <v>3</v>
      </c>
    </row>
    <row r="72" spans="1:24" x14ac:dyDescent="0.35">
      <c r="A72" s="19" t="s">
        <v>768</v>
      </c>
      <c r="B72" s="19" t="s">
        <v>769</v>
      </c>
      <c r="C72" s="19">
        <v>20100921</v>
      </c>
      <c r="D72" s="19" t="s">
        <v>732</v>
      </c>
      <c r="E72" s="49" t="s">
        <v>640</v>
      </c>
      <c r="F72" s="83">
        <f>[1]!f_info_maxworkingyears(A72)</f>
        <v>6.1808219178082195</v>
      </c>
      <c r="G72" s="46">
        <v>71.1272293185</v>
      </c>
      <c r="H72" s="46">
        <v>172.46255472631071</v>
      </c>
      <c r="I72" s="46">
        <v>116.23876765083443</v>
      </c>
      <c r="J72" s="46">
        <v>8.6073500967118104</v>
      </c>
      <c r="K72" s="46">
        <v>92.31246125232488</v>
      </c>
      <c r="L72" s="46">
        <v>61.333809516892821</v>
      </c>
      <c r="M72" s="46">
        <v>-18.481595092024548</v>
      </c>
      <c r="N72" s="46">
        <v>0.70599999999999996</v>
      </c>
      <c r="O72" s="46">
        <v>0.65600000000000003</v>
      </c>
      <c r="P72" s="46">
        <v>0.53900000000000003</v>
      </c>
      <c r="Q72" s="46">
        <v>0.85899999999999999</v>
      </c>
      <c r="R72" s="46">
        <v>0.75700000000000001</v>
      </c>
      <c r="S72" s="46">
        <v>0.748</v>
      </c>
      <c r="T72" s="50">
        <v>0</v>
      </c>
      <c r="U72" s="50">
        <v>1</v>
      </c>
      <c r="V72" s="50">
        <v>1</v>
      </c>
      <c r="W72" s="50">
        <v>1</v>
      </c>
      <c r="X72" s="50">
        <v>3</v>
      </c>
    </row>
    <row r="73" spans="1:24" x14ac:dyDescent="0.35">
      <c r="A73" s="19"/>
      <c r="B73" s="19"/>
      <c r="C73" s="19"/>
      <c r="D73" s="19"/>
      <c r="E73" s="49"/>
      <c r="F73" s="49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50"/>
      <c r="U73" s="50"/>
      <c r="V73" s="50"/>
      <c r="W73" s="50"/>
      <c r="X73" s="50"/>
    </row>
    <row r="74" spans="1:24" x14ac:dyDescent="0.35">
      <c r="A74" s="19"/>
      <c r="B74" s="19"/>
      <c r="C74" s="19"/>
      <c r="D74" s="19"/>
      <c r="E74" s="49"/>
      <c r="F74" s="49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50"/>
      <c r="U74" s="50"/>
      <c r="V74" s="50"/>
      <c r="W74" s="50"/>
      <c r="X74" s="50"/>
    </row>
    <row r="75" spans="1:24" x14ac:dyDescent="0.35">
      <c r="A75" s="19"/>
      <c r="B75" s="19"/>
      <c r="C75" s="19"/>
      <c r="D75" s="19"/>
      <c r="E75" s="49"/>
      <c r="F75" s="49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50"/>
      <c r="U75" s="50"/>
      <c r="V75" s="50"/>
      <c r="W75" s="50"/>
      <c r="X75" s="50"/>
    </row>
    <row r="76" spans="1:24" x14ac:dyDescent="0.35">
      <c r="A76" s="19"/>
      <c r="B76" s="19"/>
      <c r="C76" s="19"/>
      <c r="D76" s="19"/>
      <c r="E76" s="49"/>
      <c r="F76" s="49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50"/>
      <c r="U76" s="50"/>
      <c r="V76" s="50"/>
      <c r="W76" s="50"/>
      <c r="X76" s="50"/>
    </row>
    <row r="77" spans="1:24" x14ac:dyDescent="0.35">
      <c r="A77" s="19"/>
      <c r="B77" s="19"/>
      <c r="C77" s="19"/>
      <c r="D77" s="19"/>
      <c r="E77" s="49"/>
      <c r="F77" s="49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50"/>
      <c r="U77" s="50"/>
      <c r="V77" s="50"/>
      <c r="W77" s="50"/>
      <c r="X77" s="50"/>
    </row>
    <row r="78" spans="1:24" x14ac:dyDescent="0.35">
      <c r="A78" s="19"/>
      <c r="B78" s="19"/>
      <c r="C78" s="19"/>
      <c r="D78" s="19"/>
      <c r="E78" s="49"/>
      <c r="F78" s="49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50"/>
      <c r="U78" s="50"/>
      <c r="V78" s="50"/>
      <c r="W78" s="50"/>
      <c r="X78" s="50"/>
    </row>
    <row r="79" spans="1:24" x14ac:dyDescent="0.35">
      <c r="A79" s="19"/>
      <c r="B79" s="19"/>
      <c r="C79" s="19"/>
      <c r="D79" s="19"/>
      <c r="E79" s="49"/>
      <c r="F79" s="49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50"/>
      <c r="U79" s="50"/>
      <c r="V79" s="50"/>
      <c r="W79" s="50"/>
      <c r="X79" s="50"/>
    </row>
    <row r="80" spans="1:24" x14ac:dyDescent="0.35">
      <c r="A80" s="19"/>
      <c r="B80" s="19"/>
      <c r="C80" s="19"/>
      <c r="D80" s="19"/>
      <c r="E80" s="49"/>
      <c r="F80" s="49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50"/>
      <c r="U80" s="50"/>
      <c r="V80" s="50"/>
      <c r="W80" s="50"/>
      <c r="X80" s="50"/>
    </row>
    <row r="81" spans="1:24" x14ac:dyDescent="0.35">
      <c r="A81" s="19"/>
      <c r="B81" s="19"/>
      <c r="C81" s="19"/>
      <c r="D81" s="19"/>
      <c r="E81" s="49"/>
      <c r="F81" s="49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50"/>
      <c r="U81" s="50"/>
      <c r="V81" s="50"/>
      <c r="W81" s="50"/>
      <c r="X81" s="50"/>
    </row>
    <row r="82" spans="1:24" x14ac:dyDescent="0.35">
      <c r="A82" s="19"/>
      <c r="B82" s="19"/>
      <c r="C82" s="19"/>
      <c r="D82" s="19"/>
      <c r="E82" s="49"/>
      <c r="F82" s="49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50"/>
      <c r="U82" s="50"/>
      <c r="V82" s="50"/>
      <c r="W82" s="50"/>
      <c r="X82" s="50"/>
    </row>
    <row r="83" spans="1:24" x14ac:dyDescent="0.35">
      <c r="A83" s="19"/>
      <c r="B83" s="19"/>
      <c r="C83" s="19"/>
      <c r="D83" s="19"/>
      <c r="E83" s="49"/>
      <c r="F83" s="49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50"/>
      <c r="U83" s="50"/>
      <c r="V83" s="50"/>
      <c r="W83" s="50"/>
      <c r="X83" s="50"/>
    </row>
    <row r="84" spans="1:24" x14ac:dyDescent="0.35">
      <c r="A84" s="19"/>
      <c r="B84" s="19"/>
      <c r="C84" s="19"/>
      <c r="D84" s="19"/>
      <c r="E84" s="49"/>
      <c r="F84" s="49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50"/>
      <c r="U84" s="50"/>
      <c r="V84" s="50"/>
      <c r="W84" s="50"/>
      <c r="X84" s="50"/>
    </row>
    <row r="85" spans="1:24" x14ac:dyDescent="0.35">
      <c r="A85" s="19"/>
      <c r="B85" s="19"/>
      <c r="C85" s="19"/>
      <c r="D85" s="19"/>
      <c r="E85" s="49"/>
      <c r="F85" s="49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50"/>
      <c r="U85" s="50"/>
      <c r="V85" s="50"/>
      <c r="W85" s="50"/>
      <c r="X85" s="50"/>
    </row>
    <row r="86" spans="1:24" x14ac:dyDescent="0.35">
      <c r="A86" s="19"/>
      <c r="B86" s="19"/>
      <c r="C86" s="19"/>
      <c r="D86" s="19"/>
      <c r="E86" s="49"/>
      <c r="F86" s="49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50"/>
      <c r="U86" s="50"/>
      <c r="V86" s="50"/>
      <c r="W86" s="50"/>
      <c r="X86" s="50"/>
    </row>
    <row r="87" spans="1:24" x14ac:dyDescent="0.35">
      <c r="A87" s="19"/>
      <c r="B87" s="19"/>
      <c r="C87" s="19"/>
      <c r="D87" s="19"/>
      <c r="E87" s="49"/>
      <c r="F87" s="49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50"/>
      <c r="U87" s="50"/>
      <c r="V87" s="50"/>
      <c r="W87" s="50"/>
      <c r="X87" s="50"/>
    </row>
    <row r="88" spans="1:24" x14ac:dyDescent="0.35">
      <c r="A88" s="19"/>
      <c r="B88" s="19"/>
      <c r="C88" s="19"/>
      <c r="D88" s="19"/>
      <c r="E88" s="49"/>
      <c r="F88" s="49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50"/>
      <c r="U88" s="50"/>
      <c r="V88" s="50"/>
      <c r="W88" s="50"/>
      <c r="X88" s="50"/>
    </row>
    <row r="89" spans="1:24" x14ac:dyDescent="0.35">
      <c r="A89" s="19"/>
      <c r="B89" s="19"/>
      <c r="C89" s="19"/>
      <c r="D89" s="19"/>
      <c r="E89" s="49"/>
      <c r="F89" s="49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50"/>
      <c r="U89" s="50"/>
      <c r="V89" s="50"/>
      <c r="W89" s="50"/>
      <c r="X89" s="50"/>
    </row>
    <row r="90" spans="1:24" x14ac:dyDescent="0.35">
      <c r="A90" s="19"/>
      <c r="B90" s="19"/>
      <c r="C90" s="19"/>
      <c r="D90" s="19"/>
      <c r="E90" s="49"/>
      <c r="F90" s="49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50"/>
      <c r="U90" s="50"/>
      <c r="V90" s="50"/>
      <c r="W90" s="50"/>
      <c r="X90" s="50"/>
    </row>
    <row r="91" spans="1:24" x14ac:dyDescent="0.35">
      <c r="A91" s="19"/>
      <c r="B91" s="19"/>
      <c r="C91" s="19"/>
      <c r="D91" s="19"/>
      <c r="E91" s="49"/>
      <c r="F91" s="49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50"/>
      <c r="U91" s="50"/>
      <c r="V91" s="50"/>
      <c r="W91" s="50"/>
      <c r="X91" s="50"/>
    </row>
    <row r="92" spans="1:24" x14ac:dyDescent="0.35">
      <c r="A92" s="19"/>
      <c r="B92" s="19"/>
      <c r="C92" s="19"/>
      <c r="D92" s="19"/>
      <c r="E92" s="49"/>
      <c r="F92" s="49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50"/>
      <c r="U92" s="50"/>
      <c r="V92" s="50"/>
      <c r="W92" s="50"/>
      <c r="X92" s="50"/>
    </row>
    <row r="93" spans="1:24" x14ac:dyDescent="0.35">
      <c r="A93" s="19"/>
      <c r="B93" s="19"/>
      <c r="C93" s="19"/>
      <c r="D93" s="19"/>
      <c r="E93" s="49"/>
      <c r="F93" s="49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50"/>
      <c r="U93" s="50"/>
      <c r="V93" s="50"/>
      <c r="W93" s="50"/>
      <c r="X93" s="50"/>
    </row>
    <row r="94" spans="1:24" x14ac:dyDescent="0.35">
      <c r="A94" s="19"/>
      <c r="B94" s="19"/>
      <c r="C94" s="19"/>
      <c r="D94" s="19"/>
      <c r="E94" s="49"/>
      <c r="F94" s="49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50"/>
      <c r="U94" s="50"/>
      <c r="V94" s="50"/>
      <c r="W94" s="50"/>
      <c r="X94" s="50"/>
    </row>
    <row r="95" spans="1:24" x14ac:dyDescent="0.35">
      <c r="A95" s="19"/>
      <c r="B95" s="19"/>
      <c r="C95" s="19"/>
      <c r="D95" s="19"/>
      <c r="E95" s="49"/>
      <c r="F95" s="49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50"/>
      <c r="U95" s="50"/>
      <c r="V95" s="50"/>
      <c r="W95" s="50"/>
      <c r="X95" s="50"/>
    </row>
    <row r="96" spans="1:24" x14ac:dyDescent="0.35">
      <c r="A96" s="19"/>
      <c r="B96" s="19"/>
      <c r="C96" s="19"/>
      <c r="D96" s="19"/>
      <c r="E96" s="49"/>
      <c r="F96" s="49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50"/>
      <c r="U96" s="50"/>
      <c r="V96" s="50"/>
      <c r="W96" s="50"/>
      <c r="X96" s="50"/>
    </row>
    <row r="97" spans="1:24" x14ac:dyDescent="0.35">
      <c r="A97" s="19"/>
      <c r="B97" s="19"/>
      <c r="C97" s="19"/>
      <c r="D97" s="19"/>
      <c r="E97" s="49"/>
      <c r="F97" s="49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50"/>
      <c r="U97" s="50"/>
      <c r="V97" s="50"/>
      <c r="W97" s="50"/>
      <c r="X97" s="50"/>
    </row>
  </sheetData>
  <autoFilter ref="A2:AD97" xr:uid="{00000000-0009-0000-0000-00000E000000}"/>
  <phoneticPr fontId="2" type="noConversion"/>
  <conditionalFormatting sqref="G3:X97">
    <cfRule type="expression" dxfId="14" priority="2">
      <formula>#REF!&lt;&gt;""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H28"/>
  <sheetViews>
    <sheetView workbookViewId="0">
      <selection activeCell="E22" sqref="E22"/>
    </sheetView>
  </sheetViews>
  <sheetFormatPr defaultRowHeight="14.15" x14ac:dyDescent="0.35"/>
  <cols>
    <col min="4" max="4" width="40.5" bestFit="1" customWidth="1"/>
  </cols>
  <sheetData>
    <row r="1" spans="2:8" x14ac:dyDescent="0.35">
      <c r="B1" s="67" t="s">
        <v>1</v>
      </c>
      <c r="C1" s="68" t="s">
        <v>1969</v>
      </c>
      <c r="D1" s="68" t="s">
        <v>2</v>
      </c>
      <c r="E1" s="67" t="s">
        <v>1970</v>
      </c>
      <c r="F1" s="67" t="s">
        <v>1971</v>
      </c>
      <c r="G1" s="67" t="s">
        <v>1972</v>
      </c>
      <c r="H1" s="72" t="s">
        <v>2012</v>
      </c>
    </row>
    <row r="2" spans="2:8" ht="23.15" x14ac:dyDescent="0.35">
      <c r="B2" s="67" t="s">
        <v>1648</v>
      </c>
      <c r="C2" s="68" t="s">
        <v>1649</v>
      </c>
      <c r="D2" s="70" t="s">
        <v>1650</v>
      </c>
      <c r="E2" s="70" t="s">
        <v>1651</v>
      </c>
      <c r="F2" s="70" t="s">
        <v>1646</v>
      </c>
      <c r="G2" s="69" t="s">
        <v>1647</v>
      </c>
      <c r="H2" t="str">
        <f>[1]!f_info_investtype(B2)</f>
        <v>国际(QDII)债券型基金</v>
      </c>
    </row>
    <row r="3" spans="2:8" x14ac:dyDescent="0.35">
      <c r="B3" s="70" t="s">
        <v>1659</v>
      </c>
      <c r="C3" s="68" t="s">
        <v>1660</v>
      </c>
      <c r="D3" s="70" t="s">
        <v>1661</v>
      </c>
      <c r="E3" s="70" t="s">
        <v>1662</v>
      </c>
      <c r="F3" s="70" t="s">
        <v>1646</v>
      </c>
      <c r="G3" s="69" t="s">
        <v>1663</v>
      </c>
      <c r="H3" t="str">
        <f>[1]!f_info_investtype(B3)</f>
        <v>国际(QDII)债券型基金</v>
      </c>
    </row>
    <row r="4" spans="2:8" ht="34.75" x14ac:dyDescent="0.35">
      <c r="B4" s="70" t="s">
        <v>1681</v>
      </c>
      <c r="C4" s="68" t="s">
        <v>1682</v>
      </c>
      <c r="D4" s="70" t="s">
        <v>1683</v>
      </c>
      <c r="E4" s="70" t="s">
        <v>1662</v>
      </c>
      <c r="F4" s="70" t="s">
        <v>1646</v>
      </c>
      <c r="G4" s="69" t="s">
        <v>1680</v>
      </c>
      <c r="H4" t="str">
        <f>[1]!f_info_investtype(B4)</f>
        <v>国际(QDII)债券型基金</v>
      </c>
    </row>
    <row r="5" spans="2:8" x14ac:dyDescent="0.35">
      <c r="B5" s="67" t="s">
        <v>1703</v>
      </c>
      <c r="C5" s="68" t="s">
        <v>1704</v>
      </c>
      <c r="D5" s="74" t="s">
        <v>1705</v>
      </c>
      <c r="E5" s="70" t="s">
        <v>1651</v>
      </c>
      <c r="F5" s="70" t="s">
        <v>1646</v>
      </c>
      <c r="G5" s="69" t="s">
        <v>1706</v>
      </c>
      <c r="H5" t="str">
        <f>[1]!f_info_investtype(B5)</f>
        <v>国际(QDII)债券型基金</v>
      </c>
    </row>
    <row r="6" spans="2:8" x14ac:dyDescent="0.35">
      <c r="B6" s="70" t="s">
        <v>1728</v>
      </c>
      <c r="C6" s="68" t="s">
        <v>1729</v>
      </c>
      <c r="D6" s="70" t="s">
        <v>1730</v>
      </c>
      <c r="E6" s="70" t="s">
        <v>1662</v>
      </c>
      <c r="F6" s="70" t="s">
        <v>1646</v>
      </c>
      <c r="G6" s="69" t="s">
        <v>1710</v>
      </c>
      <c r="H6" t="str">
        <f>[1]!f_info_investtype(B6)</f>
        <v>国际(QDII)债券型基金</v>
      </c>
    </row>
    <row r="7" spans="2:8" x14ac:dyDescent="0.35">
      <c r="B7" s="67" t="s">
        <v>1693</v>
      </c>
      <c r="C7" s="68"/>
      <c r="D7" s="67" t="s">
        <v>1694</v>
      </c>
      <c r="E7" s="69" t="s">
        <v>1645</v>
      </c>
      <c r="F7" s="70" t="s">
        <v>1646</v>
      </c>
      <c r="G7" s="69" t="s">
        <v>1695</v>
      </c>
      <c r="H7" t="str">
        <f>[1]!f_info_investtype(B7)</f>
        <v>国际(QDII)另类投资基金</v>
      </c>
    </row>
    <row r="8" spans="2:8" ht="23.15" x14ac:dyDescent="0.35">
      <c r="B8" s="67" t="s">
        <v>1699</v>
      </c>
      <c r="C8" s="68" t="s">
        <v>1700</v>
      </c>
      <c r="D8" s="67" t="s">
        <v>1701</v>
      </c>
      <c r="E8" s="69" t="s">
        <v>1645</v>
      </c>
      <c r="F8" s="70" t="s">
        <v>1646</v>
      </c>
      <c r="G8" s="69" t="s">
        <v>1702</v>
      </c>
      <c r="H8" t="str">
        <f>[1]!f_info_investtype(B8)</f>
        <v>国际(QDII)另类投资基金</v>
      </c>
    </row>
    <row r="9" spans="2:8" x14ac:dyDescent="0.35">
      <c r="B9" s="67" t="s">
        <v>1707</v>
      </c>
      <c r="C9" s="68" t="s">
        <v>1708</v>
      </c>
      <c r="D9" s="67" t="s">
        <v>1709</v>
      </c>
      <c r="E9" s="69" t="s">
        <v>1645</v>
      </c>
      <c r="F9" s="70" t="s">
        <v>1646</v>
      </c>
      <c r="G9" s="69" t="s">
        <v>1710</v>
      </c>
      <c r="H9" t="str">
        <f>[1]!f_info_investtype(B9)</f>
        <v>国际(QDII)另类投资基金</v>
      </c>
    </row>
    <row r="10" spans="2:8" ht="23.15" x14ac:dyDescent="0.35">
      <c r="B10" s="67" t="s">
        <v>1684</v>
      </c>
      <c r="C10" s="68" t="s">
        <v>1685</v>
      </c>
      <c r="D10" s="67" t="s">
        <v>1686</v>
      </c>
      <c r="E10" s="69" t="s">
        <v>1645</v>
      </c>
      <c r="F10" s="70" t="s">
        <v>1646</v>
      </c>
      <c r="G10" s="69" t="s">
        <v>1687</v>
      </c>
      <c r="H10" t="str">
        <f>[1]!f_info_investtype(B10)</f>
        <v>国际(QDII)混合型基金</v>
      </c>
    </row>
    <row r="11" spans="2:8" x14ac:dyDescent="0.35">
      <c r="B11" s="67" t="s">
        <v>1688</v>
      </c>
      <c r="C11" s="68"/>
      <c r="D11" s="67" t="s">
        <v>1689</v>
      </c>
      <c r="E11" s="69" t="s">
        <v>1645</v>
      </c>
      <c r="F11" s="70" t="s">
        <v>1646</v>
      </c>
      <c r="G11" s="69" t="s">
        <v>1687</v>
      </c>
      <c r="H11" t="str">
        <f>[1]!f_info_investtype(B11)</f>
        <v>国际(QDII)混合型基金</v>
      </c>
    </row>
    <row r="12" spans="2:8" ht="23.15" x14ac:dyDescent="0.35">
      <c r="B12" s="67" t="s">
        <v>1690</v>
      </c>
      <c r="C12" s="68" t="s">
        <v>1691</v>
      </c>
      <c r="D12" s="67" t="s">
        <v>1692</v>
      </c>
      <c r="E12" s="69" t="s">
        <v>1645</v>
      </c>
      <c r="F12" s="70" t="s">
        <v>1646</v>
      </c>
      <c r="G12" s="69" t="s">
        <v>1687</v>
      </c>
      <c r="H12" t="str">
        <f>[1]!f_info_investtype(B12)</f>
        <v>国际(QDII)混合型基金</v>
      </c>
    </row>
    <row r="13" spans="2:8" x14ac:dyDescent="0.35">
      <c r="B13" s="67" t="s">
        <v>1720</v>
      </c>
      <c r="C13" s="68" t="s">
        <v>1721</v>
      </c>
      <c r="D13" s="67" t="s">
        <v>1722</v>
      </c>
      <c r="E13" s="69" t="s">
        <v>1645</v>
      </c>
      <c r="F13" s="70" t="s">
        <v>1646</v>
      </c>
      <c r="G13" s="69" t="s">
        <v>1710</v>
      </c>
      <c r="H13" t="str">
        <f>[1]!f_info_investtype(B13)</f>
        <v>国际(QDII)混合型基金</v>
      </c>
    </row>
    <row r="14" spans="2:8" ht="23.15" x14ac:dyDescent="0.35">
      <c r="B14" s="67" t="s">
        <v>1642</v>
      </c>
      <c r="C14" s="68" t="s">
        <v>1643</v>
      </c>
      <c r="D14" s="67" t="s">
        <v>1644</v>
      </c>
      <c r="E14" s="69" t="s">
        <v>1645</v>
      </c>
      <c r="F14" s="70" t="s">
        <v>1646</v>
      </c>
      <c r="G14" s="69" t="s">
        <v>1647</v>
      </c>
      <c r="H14" t="str">
        <f>[1]!f_info_investtype(B14)</f>
        <v>国际(QDII)股票型基金</v>
      </c>
    </row>
    <row r="15" spans="2:8" ht="23.15" x14ac:dyDescent="0.35">
      <c r="B15" s="67" t="s">
        <v>1652</v>
      </c>
      <c r="C15" s="68" t="s">
        <v>1653</v>
      </c>
      <c r="D15" s="67" t="s">
        <v>1654</v>
      </c>
      <c r="E15" s="69" t="s">
        <v>1645</v>
      </c>
      <c r="F15" s="70" t="s">
        <v>1646</v>
      </c>
      <c r="G15" s="69" t="s">
        <v>1655</v>
      </c>
      <c r="H15" t="str">
        <f>[1]!f_info_investtype(B15)</f>
        <v>国际(QDII)股票型基金</v>
      </c>
    </row>
    <row r="16" spans="2:8" x14ac:dyDescent="0.35">
      <c r="B16" s="67" t="s">
        <v>1656</v>
      </c>
      <c r="C16" s="68" t="s">
        <v>1657</v>
      </c>
      <c r="D16" s="67" t="s">
        <v>1658</v>
      </c>
      <c r="E16" s="69" t="s">
        <v>1645</v>
      </c>
      <c r="F16" s="70" t="s">
        <v>1646</v>
      </c>
      <c r="G16" s="69" t="s">
        <v>1655</v>
      </c>
      <c r="H16" t="str">
        <f>[1]!f_info_investtype(B16)</f>
        <v>国际(QDII)股票型基金</v>
      </c>
    </row>
    <row r="17" spans="2:8" x14ac:dyDescent="0.35">
      <c r="B17" s="67" t="s">
        <v>1664</v>
      </c>
      <c r="C17" s="68"/>
      <c r="D17" s="67" t="s">
        <v>1665</v>
      </c>
      <c r="E17" s="69" t="s">
        <v>1645</v>
      </c>
      <c r="F17" s="70" t="s">
        <v>1646</v>
      </c>
      <c r="G17" s="69" t="s">
        <v>1666</v>
      </c>
      <c r="H17" t="str">
        <f>[1]!f_info_investtype(B17)</f>
        <v>国际(QDII)股票型基金</v>
      </c>
    </row>
    <row r="18" spans="2:8" ht="23.15" x14ac:dyDescent="0.35">
      <c r="B18" s="67" t="s">
        <v>1667</v>
      </c>
      <c r="C18" s="68" t="s">
        <v>1668</v>
      </c>
      <c r="D18" s="67" t="s">
        <v>1669</v>
      </c>
      <c r="E18" s="69" t="s">
        <v>1645</v>
      </c>
      <c r="F18" s="70" t="s">
        <v>1646</v>
      </c>
      <c r="G18" s="69" t="s">
        <v>1670</v>
      </c>
      <c r="H18" t="str">
        <f>[1]!f_info_investtype(B18)</f>
        <v>国际(QDII)股票型基金</v>
      </c>
    </row>
    <row r="19" spans="2:8" ht="23.15" x14ac:dyDescent="0.35">
      <c r="B19" s="67" t="s">
        <v>1671</v>
      </c>
      <c r="C19" s="68" t="s">
        <v>1672</v>
      </c>
      <c r="D19" s="67" t="s">
        <v>1673</v>
      </c>
      <c r="E19" s="69" t="s">
        <v>1645</v>
      </c>
      <c r="F19" s="70" t="s">
        <v>1646</v>
      </c>
      <c r="G19" s="69" t="s">
        <v>1670</v>
      </c>
      <c r="H19" t="str">
        <f>[1]!f_info_investtype(B19)</f>
        <v>国际(QDII)股票型基金</v>
      </c>
    </row>
    <row r="20" spans="2:8" x14ac:dyDescent="0.35">
      <c r="B20" s="67" t="s">
        <v>1674</v>
      </c>
      <c r="C20" s="68" t="s">
        <v>1675</v>
      </c>
      <c r="D20" s="67" t="s">
        <v>1676</v>
      </c>
      <c r="E20" s="69" t="s">
        <v>1645</v>
      </c>
      <c r="F20" s="70" t="s">
        <v>1646</v>
      </c>
      <c r="G20" s="69" t="s">
        <v>1670</v>
      </c>
      <c r="H20" t="str">
        <f>[1]!f_info_investtype(B20)</f>
        <v>国际(QDII)股票型基金</v>
      </c>
    </row>
    <row r="21" spans="2:8" ht="46.3" x14ac:dyDescent="0.35">
      <c r="B21" s="67" t="s">
        <v>1677</v>
      </c>
      <c r="C21" s="68" t="s">
        <v>1678</v>
      </c>
      <c r="D21" s="67" t="s">
        <v>1679</v>
      </c>
      <c r="E21" s="69" t="s">
        <v>1645</v>
      </c>
      <c r="F21" s="70" t="s">
        <v>1646</v>
      </c>
      <c r="G21" s="69" t="s">
        <v>1680</v>
      </c>
      <c r="H21" t="str">
        <f>[1]!f_info_investtype(B21)</f>
        <v>国际(QDII)股票型基金</v>
      </c>
    </row>
    <row r="22" spans="2:8" ht="23.15" x14ac:dyDescent="0.35">
      <c r="B22" s="67" t="s">
        <v>1696</v>
      </c>
      <c r="C22" s="68" t="s">
        <v>1697</v>
      </c>
      <c r="D22" s="67" t="s">
        <v>1698</v>
      </c>
      <c r="E22" s="69" t="s">
        <v>1645</v>
      </c>
      <c r="F22" s="70" t="s">
        <v>1646</v>
      </c>
      <c r="G22" s="69" t="s">
        <v>1695</v>
      </c>
      <c r="H22" t="str">
        <f>[1]!f_info_investtype(B22)</f>
        <v>国际(QDII)股票型基金</v>
      </c>
    </row>
    <row r="23" spans="2:8" x14ac:dyDescent="0.35">
      <c r="B23" s="67" t="s">
        <v>1711</v>
      </c>
      <c r="C23" s="68" t="s">
        <v>1712</v>
      </c>
      <c r="D23" s="67" t="s">
        <v>1713</v>
      </c>
      <c r="E23" s="69" t="s">
        <v>1645</v>
      </c>
      <c r="F23" s="70" t="s">
        <v>1646</v>
      </c>
      <c r="G23" s="69" t="s">
        <v>1710</v>
      </c>
      <c r="H23" t="str">
        <f>[1]!f_info_investtype(B23)</f>
        <v>国际(QDII)股票型基金</v>
      </c>
    </row>
    <row r="24" spans="2:8" ht="46.3" x14ac:dyDescent="0.35">
      <c r="B24" s="67" t="s">
        <v>1714</v>
      </c>
      <c r="C24" s="68" t="s">
        <v>1715</v>
      </c>
      <c r="D24" s="67" t="s">
        <v>1716</v>
      </c>
      <c r="E24" s="69" t="s">
        <v>1645</v>
      </c>
      <c r="F24" s="70" t="s">
        <v>1646</v>
      </c>
      <c r="G24" s="69" t="s">
        <v>1710</v>
      </c>
      <c r="H24" t="str">
        <f>[1]!f_info_investtype(B24)</f>
        <v>国际(QDII)股票型基金</v>
      </c>
    </row>
    <row r="25" spans="2:8" ht="46.3" x14ac:dyDescent="0.35">
      <c r="B25" s="67" t="s">
        <v>1717</v>
      </c>
      <c r="C25" s="68" t="s">
        <v>1718</v>
      </c>
      <c r="D25" s="67" t="s">
        <v>1719</v>
      </c>
      <c r="E25" s="69" t="s">
        <v>1645</v>
      </c>
      <c r="F25" s="70" t="s">
        <v>1646</v>
      </c>
      <c r="G25" s="69" t="s">
        <v>1710</v>
      </c>
      <c r="H25" t="str">
        <f>[1]!f_info_investtype(B25)</f>
        <v>国际(QDII)股票型基金</v>
      </c>
    </row>
    <row r="26" spans="2:8" x14ac:dyDescent="0.35">
      <c r="B26" s="67" t="s">
        <v>1723</v>
      </c>
      <c r="C26" s="68"/>
      <c r="D26" s="67" t="s">
        <v>1724</v>
      </c>
      <c r="E26" s="69" t="s">
        <v>1645</v>
      </c>
      <c r="F26" s="70" t="s">
        <v>1646</v>
      </c>
      <c r="G26" s="69" t="s">
        <v>1710</v>
      </c>
      <c r="H26" t="str">
        <f>[1]!f_info_investtype(B26)</f>
        <v>国际(QDII)股票型基金</v>
      </c>
    </row>
    <row r="27" spans="2:8" ht="46.3" x14ac:dyDescent="0.35">
      <c r="B27" s="67" t="s">
        <v>1725</v>
      </c>
      <c r="C27" s="68" t="s">
        <v>1726</v>
      </c>
      <c r="D27" s="67" t="s">
        <v>1727</v>
      </c>
      <c r="E27" s="69" t="s">
        <v>1645</v>
      </c>
      <c r="F27" s="70" t="s">
        <v>1646</v>
      </c>
      <c r="G27" s="69" t="s">
        <v>1710</v>
      </c>
      <c r="H27" t="str">
        <f>[1]!f_info_investtype(B27)</f>
        <v>国际(QDII)股票型基金</v>
      </c>
    </row>
    <row r="28" spans="2:8" ht="34.75" x14ac:dyDescent="0.35">
      <c r="B28" s="70" t="s">
        <v>1731</v>
      </c>
      <c r="C28" s="68" t="s">
        <v>1732</v>
      </c>
      <c r="D28" s="70" t="s">
        <v>1733</v>
      </c>
      <c r="E28" s="70" t="s">
        <v>1662</v>
      </c>
      <c r="F28" s="70" t="s">
        <v>1646</v>
      </c>
      <c r="G28" s="69" t="s">
        <v>1710</v>
      </c>
      <c r="H28">
        <f>[1]!f_info_investtype(B28)</f>
        <v>0</v>
      </c>
    </row>
  </sheetData>
  <autoFilter ref="B1:H28" xr:uid="{00000000-0009-0000-0000-00000D000000}">
    <sortState xmlns:xlrd2="http://schemas.microsoft.com/office/spreadsheetml/2017/richdata2" ref="B2:H28">
      <sortCondition descending="1" ref="H1:H28"/>
    </sortState>
  </autoFilter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01"/>
  <sheetViews>
    <sheetView topLeftCell="A136" workbookViewId="0">
      <selection activeCell="D149" sqref="D149"/>
    </sheetView>
  </sheetViews>
  <sheetFormatPr defaultColWidth="9" defaultRowHeight="14.15" x14ac:dyDescent="0.3"/>
  <cols>
    <col min="1" max="1" width="18.35546875" style="36" bestFit="1" customWidth="1"/>
    <col min="2" max="2" width="42.5" style="36" bestFit="1" customWidth="1"/>
    <col min="3" max="3" width="17.2109375" style="36" bestFit="1" customWidth="1"/>
    <col min="4" max="4" width="35.85546875" style="36" bestFit="1" customWidth="1"/>
    <col min="5" max="5" width="44.640625" style="36" bestFit="1" customWidth="1"/>
    <col min="6" max="6" width="12.7109375" style="86" bestFit="1" customWidth="1"/>
    <col min="7" max="7" width="24.85546875" style="36" bestFit="1" customWidth="1"/>
    <col min="8" max="16384" width="9" style="36"/>
  </cols>
  <sheetData>
    <row r="1" spans="1:7" x14ac:dyDescent="0.3">
      <c r="A1" s="19" t="s">
        <v>1</v>
      </c>
      <c r="B1" s="19" t="s">
        <v>2</v>
      </c>
      <c r="C1" s="19" t="s">
        <v>3</v>
      </c>
      <c r="D1" s="19" t="s">
        <v>1394</v>
      </c>
      <c r="E1" s="19" t="s">
        <v>85</v>
      </c>
      <c r="F1" s="49" t="s">
        <v>895</v>
      </c>
      <c r="G1" s="19" t="s">
        <v>1398</v>
      </c>
    </row>
    <row r="2" spans="1:7" x14ac:dyDescent="0.3">
      <c r="A2" s="19" t="s">
        <v>897</v>
      </c>
      <c r="B2" s="19" t="s">
        <v>898</v>
      </c>
      <c r="C2" s="19" t="s">
        <v>896</v>
      </c>
      <c r="D2" s="19" t="s">
        <v>1399</v>
      </c>
      <c r="E2" s="113">
        <f>[1]!f_netasset_total(A2,"",100000000)</f>
        <v>8.1509812428000004</v>
      </c>
      <c r="F2" s="85">
        <f>[1]!f_risk_trackerror_trackindex(A2,"20201024","20211024",2,1)</f>
        <v>0.33599971901410902</v>
      </c>
      <c r="G2" s="19">
        <f t="shared" ref="G2:G33" si="0">COUNTIFS(C:C,C2,E:E,"&gt;"&amp;E2)+1</f>
        <v>1</v>
      </c>
    </row>
    <row r="3" spans="1:7" x14ac:dyDescent="0.3">
      <c r="A3" s="19" t="s">
        <v>899</v>
      </c>
      <c r="B3" s="19" t="s">
        <v>900</v>
      </c>
      <c r="C3" s="19" t="s">
        <v>896</v>
      </c>
      <c r="D3" s="19" t="s">
        <v>1399</v>
      </c>
      <c r="E3" s="113">
        <f>[1]!f_netasset_total(A3,"",100000000)</f>
        <v>5.3414727197000005</v>
      </c>
      <c r="F3" s="85">
        <f>[1]!f_risk_trackerror_trackindex(A3,"20201024","20211024",2,1)</f>
        <v>0.37081641104139895</v>
      </c>
      <c r="G3" s="19">
        <f t="shared" si="0"/>
        <v>2</v>
      </c>
    </row>
    <row r="4" spans="1:7" x14ac:dyDescent="0.3">
      <c r="A4" s="19" t="s">
        <v>901</v>
      </c>
      <c r="B4" s="19" t="s">
        <v>902</v>
      </c>
      <c r="C4" s="19" t="s">
        <v>896</v>
      </c>
      <c r="D4" s="19" t="s">
        <v>1399</v>
      </c>
      <c r="E4" s="113">
        <f>[1]!f_netasset_total(A4,"",100000000)</f>
        <v>3.0468785226999997</v>
      </c>
      <c r="F4" s="85">
        <f>[1]!f_risk_trackerror_trackindex(A4,"20201024","20211024",2,1)</f>
        <v>0.33410946225042243</v>
      </c>
      <c r="G4" s="19">
        <f t="shared" si="0"/>
        <v>3</v>
      </c>
    </row>
    <row r="5" spans="1:7" x14ac:dyDescent="0.3">
      <c r="A5" s="19" t="s">
        <v>904</v>
      </c>
      <c r="B5" s="19" t="s">
        <v>905</v>
      </c>
      <c r="C5" s="19" t="s">
        <v>903</v>
      </c>
      <c r="D5" s="19" t="s">
        <v>1400</v>
      </c>
      <c r="E5" s="113">
        <f>[1]!f_netasset_total(A5,"",100000000)</f>
        <v>226.46129342890001</v>
      </c>
      <c r="F5" s="85">
        <f>[1]!f_risk_trackerror_trackindex(A5,"20201024","20211024",2,1)</f>
        <v>8.141492427002231E-2</v>
      </c>
      <c r="G5" s="19">
        <f t="shared" si="0"/>
        <v>1</v>
      </c>
    </row>
    <row r="6" spans="1:7" x14ac:dyDescent="0.3">
      <c r="A6" s="19" t="s">
        <v>906</v>
      </c>
      <c r="B6" s="19" t="s">
        <v>907</v>
      </c>
      <c r="C6" s="19" t="s">
        <v>903</v>
      </c>
      <c r="D6" s="19" t="s">
        <v>1400</v>
      </c>
      <c r="E6" s="113">
        <f>[1]!f_netasset_total(A6,"",100000000)</f>
        <v>9.0647811703999999</v>
      </c>
      <c r="F6" s="85">
        <f>[1]!f_risk_trackerror_trackindex(A6,"20201024","20211024",2,1)</f>
        <v>0.15481580302931222</v>
      </c>
      <c r="G6" s="19">
        <f t="shared" si="0"/>
        <v>2</v>
      </c>
    </row>
    <row r="7" spans="1:7" x14ac:dyDescent="0.3">
      <c r="A7" s="19" t="s">
        <v>908</v>
      </c>
      <c r="B7" s="19" t="s">
        <v>909</v>
      </c>
      <c r="C7" s="19" t="s">
        <v>910</v>
      </c>
      <c r="D7" s="19" t="s">
        <v>1401</v>
      </c>
      <c r="E7" s="113">
        <f>[1]!f_netasset_total(A7,"",100000000)</f>
        <v>154.96935403059999</v>
      </c>
      <c r="F7" s="85">
        <f>[1]!f_risk_trackerror_trackindex(A7,"20201024","20211024",2,1)</f>
        <v>0.34329076390953844</v>
      </c>
      <c r="G7" s="19">
        <f t="shared" si="0"/>
        <v>1</v>
      </c>
    </row>
    <row r="8" spans="1:7" x14ac:dyDescent="0.3">
      <c r="A8" s="19" t="s">
        <v>913</v>
      </c>
      <c r="B8" s="19" t="s">
        <v>914</v>
      </c>
      <c r="C8" s="19" t="s">
        <v>16</v>
      </c>
      <c r="D8" s="19" t="s">
        <v>1402</v>
      </c>
      <c r="E8" s="113">
        <f>[1]!f_netasset_total(A8,"",100000000)</f>
        <v>24.446333085300001</v>
      </c>
      <c r="F8" s="85">
        <f>[1]!f_risk_trackerror_trackindex(A8,"20201024","20211024",2,1)</f>
        <v>0.17119017117867072</v>
      </c>
      <c r="G8" s="19">
        <f t="shared" si="0"/>
        <v>2</v>
      </c>
    </row>
    <row r="9" spans="1:7" x14ac:dyDescent="0.3">
      <c r="A9" s="19" t="s">
        <v>911</v>
      </c>
      <c r="B9" s="19" t="s">
        <v>912</v>
      </c>
      <c r="C9" s="19" t="s">
        <v>16</v>
      </c>
      <c r="D9" s="19" t="s">
        <v>1402</v>
      </c>
      <c r="E9" s="113">
        <f>[1]!f_netasset_total(A9,"",100000000)</f>
        <v>528.86817586439997</v>
      </c>
      <c r="F9" s="85">
        <f>[1]!f_risk_trackerror_trackindex(A9,"20201024","20211024",2,1)</f>
        <v>8.2197774048801714E-2</v>
      </c>
      <c r="G9" s="19">
        <f t="shared" si="0"/>
        <v>1</v>
      </c>
    </row>
    <row r="10" spans="1:7" x14ac:dyDescent="0.3">
      <c r="A10" s="19" t="s">
        <v>915</v>
      </c>
      <c r="B10" s="19" t="s">
        <v>2030</v>
      </c>
      <c r="C10" s="19" t="s">
        <v>16</v>
      </c>
      <c r="D10" s="19" t="s">
        <v>1402</v>
      </c>
      <c r="E10" s="113">
        <f>[1]!f_netasset_total(A10,"",100000000)</f>
        <v>5.8810735737000002</v>
      </c>
      <c r="F10" s="85">
        <f>[1]!f_risk_trackerror_trackindex(A10,"20201024","20211024",2,1)</f>
        <v>0.12418460088791888</v>
      </c>
      <c r="G10" s="19">
        <f t="shared" si="0"/>
        <v>4</v>
      </c>
    </row>
    <row r="11" spans="1:7" x14ac:dyDescent="0.3">
      <c r="A11" s="19" t="s">
        <v>916</v>
      </c>
      <c r="B11" s="19" t="s">
        <v>917</v>
      </c>
      <c r="C11" s="19" t="s">
        <v>16</v>
      </c>
      <c r="D11" s="19" t="s">
        <v>1402</v>
      </c>
      <c r="E11" s="113">
        <f>[1]!f_netasset_total(A11,"",100000000)</f>
        <v>6.4705809691999994</v>
      </c>
      <c r="F11" s="85">
        <f>[1]!f_risk_trackerror_trackindex(A11,"20201024","20211024",2,1)</f>
        <v>0.12263622973749408</v>
      </c>
      <c r="G11" s="19">
        <f t="shared" si="0"/>
        <v>3</v>
      </c>
    </row>
    <row r="12" spans="1:7" x14ac:dyDescent="0.3">
      <c r="A12" s="81" t="s">
        <v>919</v>
      </c>
      <c r="B12" s="81" t="s">
        <v>920</v>
      </c>
      <c r="C12" s="81" t="s">
        <v>918</v>
      </c>
      <c r="D12" s="19" t="s">
        <v>2032</v>
      </c>
      <c r="E12" s="113">
        <f>[1]!f_netasset_total(A12,"",100000000)</f>
        <v>40.702712478599999</v>
      </c>
      <c r="F12" s="85">
        <f>[1]!f_risk_trackerror_trackindex(A12,"20201024","20211024",2,1)</f>
        <v>0.15537335802539656</v>
      </c>
      <c r="G12" s="19">
        <f t="shared" si="0"/>
        <v>1</v>
      </c>
    </row>
    <row r="13" spans="1:7" x14ac:dyDescent="0.3">
      <c r="A13" s="19" t="s">
        <v>922</v>
      </c>
      <c r="B13" s="19" t="s">
        <v>923</v>
      </c>
      <c r="C13" s="19" t="s">
        <v>921</v>
      </c>
      <c r="D13" s="19" t="s">
        <v>1403</v>
      </c>
      <c r="E13" s="113">
        <f>[1]!f_netasset_total(A13,"",100000000)</f>
        <v>4.6584246664000002</v>
      </c>
      <c r="F13" s="85">
        <f>[1]!f_risk_trackerror_trackindex(A13,"20201024","20211024",2,1)</f>
        <v>0.17158148045084354</v>
      </c>
      <c r="G13" s="19">
        <f t="shared" si="0"/>
        <v>1</v>
      </c>
    </row>
    <row r="14" spans="1:7" x14ac:dyDescent="0.3">
      <c r="A14" s="19" t="s">
        <v>2099</v>
      </c>
      <c r="B14" s="82" t="s">
        <v>925</v>
      </c>
      <c r="C14" s="82" t="s">
        <v>924</v>
      </c>
      <c r="D14" s="82" t="s">
        <v>2097</v>
      </c>
      <c r="E14" s="113">
        <f>[1]!f_netasset_total(A14,"",100000000)</f>
        <v>8.1294248666999991</v>
      </c>
      <c r="F14" s="85">
        <f>[1]!f_risk_trackerror_trackindex(A14,"20201024","20211024",2,1)</f>
        <v>9.7025331932545922E-2</v>
      </c>
      <c r="G14" s="19">
        <f t="shared" si="0"/>
        <v>1</v>
      </c>
    </row>
    <row r="15" spans="1:7" x14ac:dyDescent="0.3">
      <c r="A15" s="19" t="s">
        <v>926</v>
      </c>
      <c r="B15" s="19" t="s">
        <v>927</v>
      </c>
      <c r="C15" s="19" t="s">
        <v>20</v>
      </c>
      <c r="D15" s="19" t="s">
        <v>1404</v>
      </c>
      <c r="E15" s="113">
        <f>[1]!f_netasset_total(A15,"",100000000)</f>
        <v>189.035684973</v>
      </c>
      <c r="F15" s="85">
        <f>[1]!f_risk_trackerror_trackindex(A15,"20201024","20211024",2,1)</f>
        <v>6.5964232549880347E-2</v>
      </c>
      <c r="G15" s="19">
        <f t="shared" si="0"/>
        <v>3</v>
      </c>
    </row>
    <row r="16" spans="1:7" x14ac:dyDescent="0.3">
      <c r="A16" s="19" t="s">
        <v>928</v>
      </c>
      <c r="B16" s="19" t="s">
        <v>929</v>
      </c>
      <c r="C16" s="19" t="s">
        <v>20</v>
      </c>
      <c r="D16" s="19" t="s">
        <v>1404</v>
      </c>
      <c r="E16" s="113">
        <f>[1]!f_netasset_total(A16,"",100000000)</f>
        <v>389.24563436599999</v>
      </c>
      <c r="F16" s="85">
        <f>[1]!f_risk_trackerror_trackindex(A16,"20201024","20211024",2,1)</f>
        <v>5.8141573212819805E-2</v>
      </c>
      <c r="G16" s="19">
        <f t="shared" si="0"/>
        <v>1</v>
      </c>
    </row>
    <row r="17" spans="1:7" x14ac:dyDescent="0.3">
      <c r="A17" s="19" t="s">
        <v>930</v>
      </c>
      <c r="B17" s="19" t="s">
        <v>931</v>
      </c>
      <c r="C17" s="19" t="s">
        <v>20</v>
      </c>
      <c r="D17" s="19" t="s">
        <v>1404</v>
      </c>
      <c r="E17" s="113">
        <f>[1]!f_netasset_total(A17,"",100000000)</f>
        <v>244.553479882</v>
      </c>
      <c r="F17" s="85">
        <f>[1]!f_risk_trackerror_trackindex(A17,"20201024","20211024",2,1)</f>
        <v>5.9797850066822845E-2</v>
      </c>
      <c r="G17" s="19">
        <f t="shared" si="0"/>
        <v>2</v>
      </c>
    </row>
    <row r="18" spans="1:7" x14ac:dyDescent="0.3">
      <c r="A18" s="19" t="s">
        <v>933</v>
      </c>
      <c r="B18" s="19" t="s">
        <v>934</v>
      </c>
      <c r="C18" s="19" t="s">
        <v>932</v>
      </c>
      <c r="D18" s="19" t="s">
        <v>1405</v>
      </c>
      <c r="E18" s="113">
        <f>[1]!f_netasset_total(A18,"",100000000)</f>
        <v>222.78851918849998</v>
      </c>
      <c r="F18" s="85">
        <f>[1]!f_risk_trackerror_trackindex(A18,"20201024","20211024",2,1)</f>
        <v>0.42487426240544945</v>
      </c>
      <c r="G18" s="19">
        <f t="shared" si="0"/>
        <v>1</v>
      </c>
    </row>
    <row r="19" spans="1:7" x14ac:dyDescent="0.3">
      <c r="A19" s="19" t="s">
        <v>935</v>
      </c>
      <c r="B19" s="19" t="s">
        <v>936</v>
      </c>
      <c r="C19" s="19" t="s">
        <v>932</v>
      </c>
      <c r="D19" s="19" t="s">
        <v>1405</v>
      </c>
      <c r="E19" s="113">
        <f>[1]!f_netasset_total(A19,"",100000000)</f>
        <v>49.717345018100005</v>
      </c>
      <c r="F19" s="85">
        <f>[1]!f_risk_trackerror_trackindex(A19,"20201024","20211024",2,1)</f>
        <v>0.42704982757723409</v>
      </c>
      <c r="G19" s="19">
        <f t="shared" si="0"/>
        <v>4</v>
      </c>
    </row>
    <row r="20" spans="1:7" x14ac:dyDescent="0.3">
      <c r="A20" s="19" t="s">
        <v>937</v>
      </c>
      <c r="B20" s="19" t="s">
        <v>938</v>
      </c>
      <c r="C20" s="19" t="s">
        <v>932</v>
      </c>
      <c r="D20" s="19" t="s">
        <v>1405</v>
      </c>
      <c r="E20" s="113">
        <f>[1]!f_netasset_total(A20,"",100000000)</f>
        <v>112.80682226959999</v>
      </c>
      <c r="F20" s="85">
        <f>[1]!f_risk_trackerror_trackindex(A20,"20201024","20211024",2,1)</f>
        <v>0.43951223505517123</v>
      </c>
      <c r="G20" s="19">
        <f t="shared" si="0"/>
        <v>2</v>
      </c>
    </row>
    <row r="21" spans="1:7" x14ac:dyDescent="0.3">
      <c r="A21" s="19" t="s">
        <v>2100</v>
      </c>
      <c r="B21" s="82" t="s">
        <v>938</v>
      </c>
      <c r="C21" s="82" t="s">
        <v>932</v>
      </c>
      <c r="D21" s="82" t="s">
        <v>2094</v>
      </c>
      <c r="E21" s="113">
        <f>[1]!f_netasset_total(A21,"",100000000)</f>
        <v>112.80682226959999</v>
      </c>
      <c r="F21" s="85">
        <f>[1]!f_risk_trackerror_trackindex(A21,"20201024","20211024",2,1)</f>
        <v>0.43951223505517123</v>
      </c>
      <c r="G21" s="19">
        <f t="shared" si="0"/>
        <v>2</v>
      </c>
    </row>
    <row r="22" spans="1:7" x14ac:dyDescent="0.3">
      <c r="A22" s="19" t="s">
        <v>939</v>
      </c>
      <c r="B22" s="19" t="s">
        <v>940</v>
      </c>
      <c r="C22" s="19" t="s">
        <v>941</v>
      </c>
      <c r="D22" s="19" t="s">
        <v>1406</v>
      </c>
      <c r="E22" s="113">
        <f>[1]!f_netasset_total(A22,"",100000000)</f>
        <v>0.42808403499999997</v>
      </c>
      <c r="F22" s="85">
        <f>[1]!f_risk_trackerror_trackindex(A22,"20201024","20211024",2,1)</f>
        <v>0.98604656093445564</v>
      </c>
      <c r="G22" s="19">
        <f t="shared" si="0"/>
        <v>1</v>
      </c>
    </row>
    <row r="23" spans="1:7" x14ac:dyDescent="0.3">
      <c r="A23" s="81" t="s">
        <v>2076</v>
      </c>
      <c r="B23" s="81" t="s">
        <v>2077</v>
      </c>
      <c r="C23" s="81" t="s">
        <v>2074</v>
      </c>
      <c r="D23" s="19" t="s">
        <v>2075</v>
      </c>
      <c r="E23" s="113">
        <f>[1]!f_netasset_total(A23,"",100000000)</f>
        <v>0.45061317350000002</v>
      </c>
      <c r="F23" s="85">
        <f>[1]!f_risk_trackerror_trackindex(A23,"20201024","20211024",2,1)</f>
        <v>0.72123034958625976</v>
      </c>
      <c r="G23" s="19">
        <f t="shared" si="0"/>
        <v>2</v>
      </c>
    </row>
    <row r="24" spans="1:7" x14ac:dyDescent="0.3">
      <c r="A24" s="81" t="s">
        <v>2072</v>
      </c>
      <c r="B24" s="81" t="s">
        <v>2073</v>
      </c>
      <c r="C24" s="81" t="s">
        <v>2074</v>
      </c>
      <c r="D24" s="19" t="s">
        <v>2075</v>
      </c>
      <c r="E24" s="113">
        <f>[1]!f_netasset_total(A24,"",100000000)</f>
        <v>1.2460335589</v>
      </c>
      <c r="F24" s="85">
        <f>[1]!f_risk_trackerror_trackindex(A24,"20201024","20211024",2,1)</f>
        <v>1.163815591002255</v>
      </c>
      <c r="G24" s="19">
        <f t="shared" si="0"/>
        <v>1</v>
      </c>
    </row>
    <row r="25" spans="1:7" x14ac:dyDescent="0.3">
      <c r="A25" s="19" t="s">
        <v>943</v>
      </c>
      <c r="B25" s="19" t="s">
        <v>944</v>
      </c>
      <c r="C25" s="19" t="s">
        <v>942</v>
      </c>
      <c r="D25" s="19" t="s">
        <v>1407</v>
      </c>
      <c r="E25" s="113">
        <f>[1]!f_netasset_total(A25,"",100000000)</f>
        <v>8.1903418937999994</v>
      </c>
      <c r="F25" s="85">
        <f>[1]!f_risk_trackerror_trackindex(A25,"20201024","20211024",2,1)</f>
        <v>0.13166413073586883</v>
      </c>
      <c r="G25" s="19">
        <f t="shared" si="0"/>
        <v>1</v>
      </c>
    </row>
    <row r="26" spans="1:7" x14ac:dyDescent="0.3">
      <c r="A26" s="81" t="s">
        <v>945</v>
      </c>
      <c r="B26" s="81" t="s">
        <v>946</v>
      </c>
      <c r="C26" s="81" t="s">
        <v>942</v>
      </c>
      <c r="D26" s="19" t="s">
        <v>2063</v>
      </c>
      <c r="E26" s="113">
        <f>[1]!f_netasset_total(A26,"",100000000)</f>
        <v>3.3962641514</v>
      </c>
      <c r="F26" s="85">
        <f>[1]!f_risk_trackerror_trackindex(A26,"20201024","20211024",2,1)</f>
        <v>9.8799392105664935E-2</v>
      </c>
      <c r="G26" s="19">
        <f t="shared" si="0"/>
        <v>3</v>
      </c>
    </row>
    <row r="27" spans="1:7" x14ac:dyDescent="0.3">
      <c r="A27" s="19" t="s">
        <v>943</v>
      </c>
      <c r="B27" s="19" t="s">
        <v>944</v>
      </c>
      <c r="C27" s="19" t="s">
        <v>942</v>
      </c>
      <c r="D27" s="19" t="s">
        <v>1407</v>
      </c>
      <c r="E27" s="113">
        <f>[1]!f_netasset_total(A27,"",100000000)</f>
        <v>8.1903418937999994</v>
      </c>
      <c r="F27" s="85">
        <f>[1]!f_risk_trackerror_trackindex(A27,"20201024","20211024",2,1)</f>
        <v>0.13166413073586883</v>
      </c>
      <c r="G27" s="19">
        <f t="shared" si="0"/>
        <v>1</v>
      </c>
    </row>
    <row r="28" spans="1:7" x14ac:dyDescent="0.3">
      <c r="A28" s="19" t="s">
        <v>948</v>
      </c>
      <c r="B28" s="19" t="s">
        <v>949</v>
      </c>
      <c r="C28" s="19" t="s">
        <v>947</v>
      </c>
      <c r="D28" s="19" t="s">
        <v>1408</v>
      </c>
      <c r="E28" s="113">
        <f>[1]!f_netasset_total(A28,"",100000000)</f>
        <v>37.136185800100002</v>
      </c>
      <c r="F28" s="85">
        <f>[1]!f_risk_trackerror_trackindex(A28,"20201024","20211024",2,1)</f>
        <v>0.97456566405920686</v>
      </c>
      <c r="G28" s="19">
        <f t="shared" si="0"/>
        <v>1</v>
      </c>
    </row>
    <row r="29" spans="1:7" x14ac:dyDescent="0.3">
      <c r="A29" s="19" t="s">
        <v>951</v>
      </c>
      <c r="B29" s="19" t="s">
        <v>952</v>
      </c>
      <c r="C29" s="19" t="s">
        <v>950</v>
      </c>
      <c r="D29" s="19" t="s">
        <v>1409</v>
      </c>
      <c r="E29" s="113">
        <f>[1]!f_netasset_total(A29,"",100000000)</f>
        <v>43.839666966000003</v>
      </c>
      <c r="F29" s="85">
        <f>[1]!f_risk_trackerror_trackindex(A29,"20201024","20211024",2,1)</f>
        <v>5.0460343626013475E-2</v>
      </c>
      <c r="G29" s="19">
        <f t="shared" si="0"/>
        <v>1</v>
      </c>
    </row>
    <row r="30" spans="1:7" x14ac:dyDescent="0.3">
      <c r="A30" s="19" t="s">
        <v>954</v>
      </c>
      <c r="B30" s="19" t="s">
        <v>955</v>
      </c>
      <c r="C30" s="19" t="s">
        <v>953</v>
      </c>
      <c r="D30" s="19" t="s">
        <v>1410</v>
      </c>
      <c r="E30" s="113">
        <f>[1]!f_netasset_total(A30,"",100000000)</f>
        <v>26.0717176452</v>
      </c>
      <c r="F30" s="85">
        <f>[1]!f_risk_trackerror_trackindex(A30,"20201024","20211024",2,1)</f>
        <v>7.2423307136719878E-2</v>
      </c>
      <c r="G30" s="19">
        <f t="shared" si="0"/>
        <v>1</v>
      </c>
    </row>
    <row r="31" spans="1:7" x14ac:dyDescent="0.3">
      <c r="A31" s="19" t="s">
        <v>956</v>
      </c>
      <c r="B31" s="19" t="s">
        <v>957</v>
      </c>
      <c r="C31" s="19" t="s">
        <v>36</v>
      </c>
      <c r="D31" s="19" t="s">
        <v>1411</v>
      </c>
      <c r="E31" s="113">
        <f>[1]!f_netasset_total(A31,"",100000000)</f>
        <v>0.28998175120000003</v>
      </c>
      <c r="F31" s="85">
        <f>[1]!f_risk_trackerror_trackindex(A31,"20201024","20211024",2,1)</f>
        <v>0.87799204061894032</v>
      </c>
      <c r="G31" s="19">
        <f t="shared" si="0"/>
        <v>2</v>
      </c>
    </row>
    <row r="32" spans="1:7" x14ac:dyDescent="0.3">
      <c r="A32" s="19" t="s">
        <v>958</v>
      </c>
      <c r="B32" s="19" t="s">
        <v>959</v>
      </c>
      <c r="C32" s="19" t="s">
        <v>36</v>
      </c>
      <c r="D32" s="19" t="s">
        <v>1411</v>
      </c>
      <c r="E32" s="113">
        <f>[1]!f_netasset_total(A32,"",100000000)</f>
        <v>14.4306214692</v>
      </c>
      <c r="F32" s="85">
        <f>[1]!f_risk_trackerror_trackindex(A32,"20201024","20211024",2,1)</f>
        <v>8.5643146798482117E-2</v>
      </c>
      <c r="G32" s="19">
        <f t="shared" si="0"/>
        <v>1</v>
      </c>
    </row>
    <row r="33" spans="1:7" x14ac:dyDescent="0.3">
      <c r="A33" s="19" t="s">
        <v>961</v>
      </c>
      <c r="B33" s="19" t="s">
        <v>962</v>
      </c>
      <c r="C33" s="19" t="s">
        <v>960</v>
      </c>
      <c r="D33" s="19" t="s">
        <v>1412</v>
      </c>
      <c r="E33" s="113">
        <f>[1]!f_netasset_total(A33,"",100000000)</f>
        <v>13.419383849200001</v>
      </c>
      <c r="F33" s="85">
        <f>[1]!f_risk_trackerror_trackindex(A33,"20201024","20211024",2,1)</f>
        <v>0.11702310683654908</v>
      </c>
      <c r="G33" s="19">
        <f t="shared" si="0"/>
        <v>1</v>
      </c>
    </row>
    <row r="34" spans="1:7" x14ac:dyDescent="0.3">
      <c r="A34" s="81" t="s">
        <v>964</v>
      </c>
      <c r="B34" s="81" t="s">
        <v>965</v>
      </c>
      <c r="C34" s="81" t="s">
        <v>963</v>
      </c>
      <c r="D34" s="19" t="s">
        <v>2040</v>
      </c>
      <c r="E34" s="113">
        <f>[1]!f_netasset_total(A34,"",100000000)</f>
        <v>71.860279660399996</v>
      </c>
      <c r="F34" s="85">
        <f>[1]!f_risk_trackerror_trackindex(A34,"20201024","20211024",2,1)</f>
        <v>8.7583532986951249E-2</v>
      </c>
      <c r="G34" s="19">
        <f t="shared" ref="G34:G65" si="1">COUNTIFS(C:C,C34,E:E,"&gt;"&amp;E34)+1</f>
        <v>2</v>
      </c>
    </row>
    <row r="35" spans="1:7" x14ac:dyDescent="0.3">
      <c r="A35" s="81" t="s">
        <v>966</v>
      </c>
      <c r="B35" s="81" t="s">
        <v>967</v>
      </c>
      <c r="C35" s="81" t="s">
        <v>963</v>
      </c>
      <c r="D35" s="19" t="s">
        <v>2040</v>
      </c>
      <c r="E35" s="113">
        <f>[1]!f_netasset_total(A35,"",100000000)</f>
        <v>74.975593649899992</v>
      </c>
      <c r="F35" s="85">
        <f>[1]!f_risk_trackerror_trackindex(A35,"20201024","20211024",2,1)</f>
        <v>0.10315555573865463</v>
      </c>
      <c r="G35" s="19">
        <f t="shared" si="1"/>
        <v>1</v>
      </c>
    </row>
    <row r="36" spans="1:7" x14ac:dyDescent="0.3">
      <c r="A36" s="19" t="s">
        <v>968</v>
      </c>
      <c r="B36" s="19" t="s">
        <v>969</v>
      </c>
      <c r="C36" s="19" t="s">
        <v>37</v>
      </c>
      <c r="D36" s="19" t="s">
        <v>1413</v>
      </c>
      <c r="E36" s="113">
        <f>[1]!f_netasset_total(A36,"",100000000)</f>
        <v>2.4160772841</v>
      </c>
      <c r="F36" s="85">
        <f>[1]!f_risk_trackerror_trackindex(A36,"20201024","20211024",2,1)</f>
        <v>0.32558311780793425</v>
      </c>
      <c r="G36" s="19">
        <f t="shared" si="1"/>
        <v>5</v>
      </c>
    </row>
    <row r="37" spans="1:7" x14ac:dyDescent="0.3">
      <c r="A37" s="19" t="s">
        <v>970</v>
      </c>
      <c r="B37" s="19" t="s">
        <v>971</v>
      </c>
      <c r="C37" s="19" t="s">
        <v>37</v>
      </c>
      <c r="D37" s="19" t="s">
        <v>1413</v>
      </c>
      <c r="E37" s="113">
        <f>[1]!f_netasset_total(A37,"",100000000)</f>
        <v>9.6279843692</v>
      </c>
      <c r="F37" s="85">
        <f>[1]!f_risk_trackerror_trackindex(A37,"20201024","20211024",2,1)</f>
        <v>0.22841176259966323</v>
      </c>
      <c r="G37" s="19">
        <f t="shared" si="1"/>
        <v>1</v>
      </c>
    </row>
    <row r="38" spans="1:7" x14ac:dyDescent="0.3">
      <c r="A38" s="19" t="s">
        <v>972</v>
      </c>
      <c r="B38" s="19" t="s">
        <v>973</v>
      </c>
      <c r="C38" s="19" t="s">
        <v>37</v>
      </c>
      <c r="D38" s="19" t="s">
        <v>1413</v>
      </c>
      <c r="E38" s="113">
        <f>[1]!f_netasset_total(A38,"",100000000)</f>
        <v>2.7354847433999998</v>
      </c>
      <c r="F38" s="85">
        <f>[1]!f_risk_trackerror_trackindex(A38,"20201024","20211024",2,1)</f>
        <v>0.42630372019327456</v>
      </c>
      <c r="G38" s="19">
        <f t="shared" si="1"/>
        <v>4</v>
      </c>
    </row>
    <row r="39" spans="1:7" x14ac:dyDescent="0.3">
      <c r="A39" s="19" t="s">
        <v>974</v>
      </c>
      <c r="B39" s="19" t="s">
        <v>975</v>
      </c>
      <c r="C39" s="19" t="s">
        <v>37</v>
      </c>
      <c r="D39" s="19" t="s">
        <v>1413</v>
      </c>
      <c r="E39" s="113">
        <f>[1]!f_netasset_total(A39,"",100000000)</f>
        <v>5.4729920094000004</v>
      </c>
      <c r="F39" s="85">
        <f>[1]!f_risk_trackerror_trackindex(A39,"20201024","20211024",2,1)</f>
        <v>9.8759228555269724E-2</v>
      </c>
      <c r="G39" s="19">
        <f t="shared" si="1"/>
        <v>2</v>
      </c>
    </row>
    <row r="40" spans="1:7" x14ac:dyDescent="0.3">
      <c r="A40" s="19" t="s">
        <v>976</v>
      </c>
      <c r="B40" s="19" t="s">
        <v>977</v>
      </c>
      <c r="C40" s="19" t="s">
        <v>37</v>
      </c>
      <c r="D40" s="19" t="s">
        <v>1413</v>
      </c>
      <c r="E40" s="113">
        <f>[1]!f_netasset_total(A40,"",100000000)</f>
        <v>3.1505264994999997</v>
      </c>
      <c r="F40" s="85">
        <f>[1]!f_risk_trackerror_trackindex(A40,"20201024","20211024",2,1)</f>
        <v>0.25584352640823005</v>
      </c>
      <c r="G40" s="19">
        <f t="shared" si="1"/>
        <v>3</v>
      </c>
    </row>
    <row r="41" spans="1:7" x14ac:dyDescent="0.3">
      <c r="A41" s="19" t="s">
        <v>978</v>
      </c>
      <c r="B41" s="19" t="s">
        <v>979</v>
      </c>
      <c r="C41" s="19" t="s">
        <v>41</v>
      </c>
      <c r="D41" s="19" t="s">
        <v>1414</v>
      </c>
      <c r="E41" s="113">
        <f>[1]!f_netasset_total(A41,"",100000000)</f>
        <v>32.6696711218</v>
      </c>
      <c r="F41" s="85">
        <f>[1]!f_risk_trackerror_trackindex(A41,"20201024","20211024",2,1)</f>
        <v>6.3775571987992705E-2</v>
      </c>
      <c r="G41" s="19">
        <f t="shared" si="1"/>
        <v>3</v>
      </c>
    </row>
    <row r="42" spans="1:7" x14ac:dyDescent="0.3">
      <c r="A42" s="19" t="s">
        <v>980</v>
      </c>
      <c r="B42" s="19" t="s">
        <v>981</v>
      </c>
      <c r="C42" s="19" t="s">
        <v>41</v>
      </c>
      <c r="D42" s="19" t="s">
        <v>1414</v>
      </c>
      <c r="E42" s="113">
        <f>[1]!f_netasset_total(A42,"",100000000)</f>
        <v>475.16758247889999</v>
      </c>
      <c r="F42" s="85">
        <f>[1]!f_risk_trackerror_trackindex(A42,"20201024","20211024",2,1)</f>
        <v>5.7375173030268914E-2</v>
      </c>
      <c r="G42" s="19">
        <f t="shared" si="1"/>
        <v>1</v>
      </c>
    </row>
    <row r="43" spans="1:7" x14ac:dyDescent="0.3">
      <c r="A43" s="19" t="s">
        <v>982</v>
      </c>
      <c r="B43" s="19" t="s">
        <v>983</v>
      </c>
      <c r="C43" s="19" t="s">
        <v>41</v>
      </c>
      <c r="D43" s="19" t="s">
        <v>1414</v>
      </c>
      <c r="E43" s="113">
        <f>[1]!f_netasset_total(A43,"",100000000)</f>
        <v>28.647313293499998</v>
      </c>
      <c r="F43" s="85">
        <f>[1]!f_risk_trackerror_trackindex(A43,"20201024","20211024",2,1)</f>
        <v>6.2546558660722784E-2</v>
      </c>
      <c r="G43" s="19">
        <f t="shared" si="1"/>
        <v>4</v>
      </c>
    </row>
    <row r="44" spans="1:7" x14ac:dyDescent="0.3">
      <c r="A44" s="19" t="s">
        <v>984</v>
      </c>
      <c r="B44" s="19" t="s">
        <v>985</v>
      </c>
      <c r="C44" s="19" t="s">
        <v>41</v>
      </c>
      <c r="D44" s="19" t="s">
        <v>1414</v>
      </c>
      <c r="E44" s="113">
        <f>[1]!f_netasset_total(A44,"",100000000)</f>
        <v>56.973229829799998</v>
      </c>
      <c r="F44" s="85">
        <f>[1]!f_risk_trackerror_trackindex(A44,"20201024","20211024",2,1)</f>
        <v>7.3432947538677115E-2</v>
      </c>
      <c r="G44" s="19">
        <f t="shared" si="1"/>
        <v>2</v>
      </c>
    </row>
    <row r="45" spans="1:7" x14ac:dyDescent="0.3">
      <c r="A45" s="19" t="s">
        <v>986</v>
      </c>
      <c r="B45" s="19" t="s">
        <v>987</v>
      </c>
      <c r="C45" s="19" t="s">
        <v>49</v>
      </c>
      <c r="D45" s="19" t="s">
        <v>1415</v>
      </c>
      <c r="E45" s="113">
        <f>[1]!f_netasset_total(A45,"",100000000)</f>
        <v>20.620182912499999</v>
      </c>
      <c r="F45" s="85">
        <f>[1]!f_risk_trackerror_trackindex(A45,"20201024","20211024",2,1)</f>
        <v>6.6401645046573726E-2</v>
      </c>
      <c r="G45" s="19">
        <f t="shared" si="1"/>
        <v>1</v>
      </c>
    </row>
    <row r="46" spans="1:7" x14ac:dyDescent="0.3">
      <c r="A46" s="19" t="s">
        <v>989</v>
      </c>
      <c r="B46" s="19" t="s">
        <v>990</v>
      </c>
      <c r="C46" s="19" t="s">
        <v>988</v>
      </c>
      <c r="D46" s="19" t="s">
        <v>1416</v>
      </c>
      <c r="E46" s="113">
        <f>[1]!f_netasset_total(A46,"",100000000)</f>
        <v>42.3523742442</v>
      </c>
      <c r="F46" s="85">
        <f>[1]!f_risk_trackerror_trackindex(A46,"20201024","20211024",2,1)</f>
        <v>6.4489186404482757E-2</v>
      </c>
      <c r="G46" s="19">
        <f t="shared" si="1"/>
        <v>1</v>
      </c>
    </row>
    <row r="47" spans="1:7" x14ac:dyDescent="0.3">
      <c r="A47" s="19" t="s">
        <v>991</v>
      </c>
      <c r="B47" s="19" t="s">
        <v>992</v>
      </c>
      <c r="C47" s="19" t="s">
        <v>993</v>
      </c>
      <c r="D47" s="19" t="s">
        <v>1417</v>
      </c>
      <c r="E47" s="113">
        <f>[1]!f_netasset_total(A47,"",100000000)</f>
        <v>7.4672118298000001</v>
      </c>
      <c r="F47" s="85">
        <f>[1]!f_risk_trackerror_trackindex(A47,"20201024","20211024",2,1)</f>
        <v>0.26615433158068413</v>
      </c>
      <c r="G47" s="19">
        <f t="shared" si="1"/>
        <v>2</v>
      </c>
    </row>
    <row r="48" spans="1:7" x14ac:dyDescent="0.3">
      <c r="A48" s="19" t="s">
        <v>994</v>
      </c>
      <c r="B48" s="19" t="s">
        <v>995</v>
      </c>
      <c r="C48" s="19" t="s">
        <v>993</v>
      </c>
      <c r="D48" s="19" t="s">
        <v>1417</v>
      </c>
      <c r="E48" s="113">
        <f>[1]!f_netasset_total(A48,"",100000000)</f>
        <v>31.4728823568</v>
      </c>
      <c r="F48" s="85">
        <f>[1]!f_risk_trackerror_trackindex(A48,"20201024","20211024",2,1)</f>
        <v>0.24515447912137489</v>
      </c>
      <c r="G48" s="19">
        <f t="shared" si="1"/>
        <v>1</v>
      </c>
    </row>
    <row r="49" spans="1:7" x14ac:dyDescent="0.3">
      <c r="A49" s="81" t="s">
        <v>998</v>
      </c>
      <c r="B49" s="81" t="s">
        <v>999</v>
      </c>
      <c r="C49" s="81" t="s">
        <v>996</v>
      </c>
      <c r="D49" s="19" t="s">
        <v>2041</v>
      </c>
      <c r="E49" s="113">
        <f>[1]!f_netasset_total(A49,"",100000000)</f>
        <v>13.135203283299999</v>
      </c>
      <c r="F49" s="85">
        <f>[1]!f_risk_trackerror_trackindex(A49,"20201024","20211024",2,1)</f>
        <v>0.21157598752020895</v>
      </c>
      <c r="G49" s="19">
        <f t="shared" si="1"/>
        <v>2</v>
      </c>
    </row>
    <row r="50" spans="1:7" x14ac:dyDescent="0.3">
      <c r="A50" s="19" t="s">
        <v>2003</v>
      </c>
      <c r="B50" s="82" t="s">
        <v>997</v>
      </c>
      <c r="C50" s="82" t="s">
        <v>996</v>
      </c>
      <c r="D50" s="82" t="s">
        <v>2041</v>
      </c>
      <c r="E50" s="113">
        <f>[1]!f_netasset_total(A50,"",100000000)</f>
        <v>30.841792433000002</v>
      </c>
      <c r="F50" s="85">
        <f>[1]!f_risk_trackerror_trackindex(A50,"20201024","20211024",2,1)</f>
        <v>0.2295291359008193</v>
      </c>
      <c r="G50" s="19">
        <f t="shared" si="1"/>
        <v>1</v>
      </c>
    </row>
    <row r="51" spans="1:7" x14ac:dyDescent="0.3">
      <c r="A51" s="81" t="s">
        <v>1000</v>
      </c>
      <c r="B51" s="81" t="s">
        <v>1001</v>
      </c>
      <c r="C51" s="81" t="s">
        <v>1002</v>
      </c>
      <c r="D51" s="19" t="s">
        <v>2066</v>
      </c>
      <c r="E51" s="113">
        <f>[1]!f_netasset_total(A51,"",100000000)</f>
        <v>2.6903038052999997</v>
      </c>
      <c r="F51" s="85">
        <f>[1]!f_risk_trackerror_trackindex(A51,"20201024","20211024",2,1)</f>
        <v>0.28472565600685446</v>
      </c>
      <c r="G51" s="19">
        <f t="shared" si="1"/>
        <v>1</v>
      </c>
    </row>
    <row r="52" spans="1:7" x14ac:dyDescent="0.3">
      <c r="A52" s="19" t="s">
        <v>1004</v>
      </c>
      <c r="B52" s="19" t="s">
        <v>1005</v>
      </c>
      <c r="C52" s="19" t="s">
        <v>1003</v>
      </c>
      <c r="D52" s="19" t="s">
        <v>1418</v>
      </c>
      <c r="E52" s="113">
        <f>[1]!f_netasset_total(A52,"",100000000)</f>
        <v>99.553189976100001</v>
      </c>
      <c r="F52" s="85">
        <f>[1]!f_risk_trackerror_trackindex(A52,"20201024","20211024",2,1)</f>
        <v>7.1071889332325666E-2</v>
      </c>
      <c r="G52" s="19">
        <f t="shared" si="1"/>
        <v>1</v>
      </c>
    </row>
    <row r="53" spans="1:7" x14ac:dyDescent="0.3">
      <c r="A53" s="19" t="s">
        <v>1007</v>
      </c>
      <c r="B53" s="19" t="s">
        <v>1008</v>
      </c>
      <c r="C53" s="19" t="s">
        <v>1006</v>
      </c>
      <c r="D53" s="19" t="s">
        <v>1419</v>
      </c>
      <c r="E53" s="113">
        <f>[1]!f_netasset_total(A53,"",100000000)</f>
        <v>6.7393675852000001</v>
      </c>
      <c r="F53" s="85">
        <f>[1]!f_risk_trackerror_trackindex(A53,"20201024","20211024",2,1)</f>
        <v>6.8031882815651534E-2</v>
      </c>
      <c r="G53" s="19">
        <f t="shared" si="1"/>
        <v>1</v>
      </c>
    </row>
    <row r="54" spans="1:7" x14ac:dyDescent="0.3">
      <c r="A54" s="19" t="s">
        <v>1010</v>
      </c>
      <c r="B54" s="19" t="s">
        <v>1011</v>
      </c>
      <c r="C54" s="19" t="s">
        <v>1009</v>
      </c>
      <c r="D54" s="19" t="s">
        <v>1420</v>
      </c>
      <c r="E54" s="113">
        <f>[1]!f_netasset_total(A54,"",100000000)</f>
        <v>19.607186988300001</v>
      </c>
      <c r="F54" s="85">
        <f>[1]!f_risk_trackerror_trackindex(A54,"20201024","20211024",2,1)</f>
        <v>0.28204853487780457</v>
      </c>
      <c r="G54" s="19">
        <f t="shared" si="1"/>
        <v>1</v>
      </c>
    </row>
    <row r="55" spans="1:7" x14ac:dyDescent="0.3">
      <c r="A55" s="81" t="s">
        <v>1013</v>
      </c>
      <c r="B55" s="81" t="s">
        <v>1014</v>
      </c>
      <c r="C55" s="81" t="s">
        <v>1012</v>
      </c>
      <c r="D55" s="19" t="s">
        <v>2080</v>
      </c>
      <c r="E55" s="113">
        <f>[1]!f_netasset_total(A55,"",100000000)</f>
        <v>33.733055317600005</v>
      </c>
      <c r="F55" s="85">
        <f>[1]!f_risk_trackerror_trackindex(A55,"20201024","20211024",2,1)</f>
        <v>0.40918585934366708</v>
      </c>
      <c r="G55" s="19">
        <f t="shared" si="1"/>
        <v>1</v>
      </c>
    </row>
    <row r="56" spans="1:7" x14ac:dyDescent="0.3">
      <c r="A56" s="81" t="s">
        <v>2067</v>
      </c>
      <c r="B56" s="81" t="s">
        <v>2068</v>
      </c>
      <c r="C56" s="81" t="s">
        <v>2069</v>
      </c>
      <c r="D56" s="19" t="s">
        <v>2070</v>
      </c>
      <c r="E56" s="113">
        <f>[1]!f_netasset_total(A56,"",100000000)</f>
        <v>0.69319110719999999</v>
      </c>
      <c r="F56" s="85">
        <f>[1]!f_risk_trackerror_trackindex(A56,"20201024","20211024",2,1)</f>
        <v>0.20122507290981645</v>
      </c>
      <c r="G56" s="19">
        <f t="shared" si="1"/>
        <v>1</v>
      </c>
    </row>
    <row r="57" spans="1:7" x14ac:dyDescent="0.3">
      <c r="A57" s="19" t="s">
        <v>1016</v>
      </c>
      <c r="B57" s="82" t="s">
        <v>1017</v>
      </c>
      <c r="C57" s="82" t="s">
        <v>1015</v>
      </c>
      <c r="D57" s="82" t="s">
        <v>2091</v>
      </c>
      <c r="E57" s="113">
        <f>[1]!f_netasset_total(A57,"",100000000)</f>
        <v>15.934068805199999</v>
      </c>
      <c r="F57" s="85">
        <f>[1]!f_risk_trackerror_trackindex(A57,"20201024","20211024",2,1)</f>
        <v>5.659036790410691E-2</v>
      </c>
      <c r="G57" s="19">
        <f t="shared" si="1"/>
        <v>1</v>
      </c>
    </row>
    <row r="58" spans="1:7" x14ac:dyDescent="0.3">
      <c r="A58" s="81" t="s">
        <v>1019</v>
      </c>
      <c r="B58" s="81" t="s">
        <v>1020</v>
      </c>
      <c r="C58" s="81" t="s">
        <v>1018</v>
      </c>
      <c r="D58" s="19" t="s">
        <v>2034</v>
      </c>
      <c r="E58" s="113">
        <f>[1]!f_netasset_total(A58,"",100000000)</f>
        <v>21.3760245619</v>
      </c>
      <c r="F58" s="85">
        <f>[1]!f_risk_trackerror_trackindex(A58,"20201024","20211024",2,1)</f>
        <v>0.13387970536544994</v>
      </c>
      <c r="G58" s="19">
        <f t="shared" si="1"/>
        <v>1</v>
      </c>
    </row>
    <row r="59" spans="1:7" x14ac:dyDescent="0.3">
      <c r="A59" s="19" t="s">
        <v>1019</v>
      </c>
      <c r="B59" s="19" t="s">
        <v>1020</v>
      </c>
      <c r="C59" s="19" t="s">
        <v>1018</v>
      </c>
      <c r="D59" s="19" t="s">
        <v>1421</v>
      </c>
      <c r="E59" s="113">
        <f>[1]!f_netasset_total(A59,"",100000000)</f>
        <v>21.3760245619</v>
      </c>
      <c r="F59" s="85">
        <f>[1]!f_risk_trackerror_trackindex(A59,"20201024","20211024",2,1)</f>
        <v>0.13387970536544994</v>
      </c>
      <c r="G59" s="19">
        <f t="shared" si="1"/>
        <v>1</v>
      </c>
    </row>
    <row r="60" spans="1:7" x14ac:dyDescent="0.3">
      <c r="A60" s="19" t="s">
        <v>1022</v>
      </c>
      <c r="B60" s="19" t="s">
        <v>1023</v>
      </c>
      <c r="C60" s="19" t="s">
        <v>1021</v>
      </c>
      <c r="D60" s="19" t="s">
        <v>1422</v>
      </c>
      <c r="E60" s="113">
        <f>[1]!f_netasset_total(A60,"",100000000)</f>
        <v>14.496811528599999</v>
      </c>
      <c r="F60" s="85">
        <f>[1]!f_risk_trackerror_trackindex(A60,"20201024","20211024",2,1)</f>
        <v>3.8369561095276915E-2</v>
      </c>
      <c r="G60" s="19">
        <f t="shared" si="1"/>
        <v>1</v>
      </c>
    </row>
    <row r="61" spans="1:7" x14ac:dyDescent="0.3">
      <c r="A61" s="19" t="s">
        <v>1024</v>
      </c>
      <c r="B61" s="19" t="s">
        <v>1025</v>
      </c>
      <c r="C61" s="19" t="s">
        <v>1026</v>
      </c>
      <c r="D61" s="19" t="s">
        <v>1423</v>
      </c>
      <c r="E61" s="113">
        <f>[1]!f_netasset_total(A61,"",100000000)</f>
        <v>58.414749911999998</v>
      </c>
      <c r="F61" s="85">
        <f>[1]!f_risk_trackerror_trackindex(A61,"20201024","20211024",2,1)</f>
        <v>0.16293650318193686</v>
      </c>
      <c r="G61" s="19">
        <f t="shared" si="1"/>
        <v>1</v>
      </c>
    </row>
    <row r="62" spans="1:7" x14ac:dyDescent="0.3">
      <c r="A62" s="19" t="s">
        <v>1027</v>
      </c>
      <c r="B62" s="19" t="s">
        <v>1028</v>
      </c>
      <c r="C62" s="19" t="s">
        <v>52</v>
      </c>
      <c r="D62" s="19" t="s">
        <v>1424</v>
      </c>
      <c r="E62" s="113">
        <f>[1]!f_netasset_total(A62,"",100000000)</f>
        <v>130.10041426889998</v>
      </c>
      <c r="F62" s="85">
        <f>[1]!f_risk_trackerror_trackindex(A62,"20201024","20211024",2,1)</f>
        <v>3.2976358651525144E-2</v>
      </c>
      <c r="G62" s="19">
        <f t="shared" si="1"/>
        <v>1</v>
      </c>
    </row>
    <row r="63" spans="1:7" x14ac:dyDescent="0.3">
      <c r="A63" s="19" t="s">
        <v>1029</v>
      </c>
      <c r="B63" s="19" t="s">
        <v>1030</v>
      </c>
      <c r="C63" s="19" t="s">
        <v>52</v>
      </c>
      <c r="D63" s="19" t="s">
        <v>1424</v>
      </c>
      <c r="E63" s="113">
        <f>[1]!f_netasset_total(A63,"",100000000)</f>
        <v>24.328230500500002</v>
      </c>
      <c r="F63" s="85">
        <f>[1]!f_risk_trackerror_trackindex(A63,"20201024","20211024",2,1)</f>
        <v>2.6742332092935962E-2</v>
      </c>
      <c r="G63" s="19">
        <f t="shared" si="1"/>
        <v>3</v>
      </c>
    </row>
    <row r="64" spans="1:7" x14ac:dyDescent="0.3">
      <c r="A64" s="19" t="s">
        <v>1031</v>
      </c>
      <c r="B64" s="19" t="s">
        <v>1032</v>
      </c>
      <c r="C64" s="19" t="s">
        <v>52</v>
      </c>
      <c r="D64" s="19" t="s">
        <v>1424</v>
      </c>
      <c r="E64" s="113">
        <f>[1]!f_netasset_total(A64,"",100000000)</f>
        <v>38.827812165700003</v>
      </c>
      <c r="F64" s="85">
        <f>[1]!f_risk_trackerror_trackindex(A64,"20201024","20211024",2,1)</f>
        <v>4.2819287662202832E-2</v>
      </c>
      <c r="G64" s="19">
        <f t="shared" si="1"/>
        <v>2</v>
      </c>
    </row>
    <row r="65" spans="1:7" x14ac:dyDescent="0.3">
      <c r="A65" s="19" t="s">
        <v>1034</v>
      </c>
      <c r="B65" s="19" t="s">
        <v>1035</v>
      </c>
      <c r="C65" s="19" t="s">
        <v>1033</v>
      </c>
      <c r="D65" s="19" t="s">
        <v>1425</v>
      </c>
      <c r="E65" s="113">
        <f>[1]!f_netasset_total(A65,"",100000000)</f>
        <v>0.39125784590000001</v>
      </c>
      <c r="F65" s="85">
        <f>[1]!f_risk_trackerror_trackindex(A65,"20201024","20211024",2,1)</f>
        <v>0.47106810550889311</v>
      </c>
      <c r="G65" s="19">
        <f t="shared" si="1"/>
        <v>1</v>
      </c>
    </row>
    <row r="66" spans="1:7" x14ac:dyDescent="0.3">
      <c r="A66" s="19" t="s">
        <v>1037</v>
      </c>
      <c r="B66" s="19" t="s">
        <v>1038</v>
      </c>
      <c r="C66" s="19" t="s">
        <v>1036</v>
      </c>
      <c r="D66" s="19" t="s">
        <v>1426</v>
      </c>
      <c r="E66" s="113">
        <f>[1]!f_netasset_total(A66,"",100000000)</f>
        <v>2.8030427658999999</v>
      </c>
      <c r="F66" s="85">
        <f>[1]!f_risk_trackerror_trackindex(A66,"20201024","20211024",2,1)</f>
        <v>0.28693763171065878</v>
      </c>
      <c r="G66" s="19">
        <f t="shared" ref="G66:G97" si="2">COUNTIFS(C:C,C66,E:E,"&gt;"&amp;E66)+1</f>
        <v>1</v>
      </c>
    </row>
    <row r="67" spans="1:7" x14ac:dyDescent="0.3">
      <c r="A67" s="19" t="s">
        <v>1039</v>
      </c>
      <c r="B67" s="19" t="s">
        <v>1040</v>
      </c>
      <c r="C67" s="19" t="s">
        <v>1036</v>
      </c>
      <c r="D67" s="19" t="s">
        <v>1426</v>
      </c>
      <c r="E67" s="113">
        <f>[1]!f_netasset_total(A67,"",100000000)</f>
        <v>1.0638644118</v>
      </c>
      <c r="F67" s="85">
        <f>[1]!f_risk_trackerror_trackindex(A67,"20201024","20211024",2,1)</f>
        <v>0.32763894470256383</v>
      </c>
      <c r="G67" s="19">
        <f t="shared" si="2"/>
        <v>2</v>
      </c>
    </row>
    <row r="68" spans="1:7" x14ac:dyDescent="0.3">
      <c r="A68" s="19" t="s">
        <v>1042</v>
      </c>
      <c r="B68" s="19" t="s">
        <v>1043</v>
      </c>
      <c r="C68" s="19" t="s">
        <v>1041</v>
      </c>
      <c r="D68" s="19" t="s">
        <v>1427</v>
      </c>
      <c r="E68" s="113">
        <f>[1]!f_netasset_total(A68,"",100000000)</f>
        <v>7.3677249042999993</v>
      </c>
      <c r="F68" s="85">
        <f>[1]!f_risk_trackerror_trackindex(A68,"20201024","20211024",2,1)</f>
        <v>5.2994083595967988E-2</v>
      </c>
      <c r="G68" s="19">
        <f t="shared" si="2"/>
        <v>1</v>
      </c>
    </row>
    <row r="69" spans="1:7" x14ac:dyDescent="0.3">
      <c r="A69" s="19" t="s">
        <v>1045</v>
      </c>
      <c r="B69" s="19" t="s">
        <v>1046</v>
      </c>
      <c r="C69" s="19" t="s">
        <v>1044</v>
      </c>
      <c r="D69" s="19" t="s">
        <v>1428</v>
      </c>
      <c r="E69" s="113">
        <f>[1]!f_netasset_total(A69,"",100000000)</f>
        <v>32.963719597199997</v>
      </c>
      <c r="F69" s="85">
        <f>[1]!f_risk_trackerror_trackindex(A69,"20201024","20211024",2,1)</f>
        <v>4.2158881156915948E-2</v>
      </c>
      <c r="G69" s="19">
        <f t="shared" si="2"/>
        <v>1</v>
      </c>
    </row>
    <row r="70" spans="1:7" x14ac:dyDescent="0.3">
      <c r="A70" s="19" t="s">
        <v>2004</v>
      </c>
      <c r="B70" s="82" t="s">
        <v>1048</v>
      </c>
      <c r="C70" s="82" t="s">
        <v>1047</v>
      </c>
      <c r="D70" s="82" t="s">
        <v>2090</v>
      </c>
      <c r="E70" s="113">
        <f>[1]!f_netasset_total(A70,"",100000000)</f>
        <v>30.269516553300001</v>
      </c>
      <c r="F70" s="85">
        <f>[1]!f_risk_trackerror_trackindex(A70,"20201024","20211024",2,1)</f>
        <v>0.15560143751561079</v>
      </c>
      <c r="G70" s="19">
        <f t="shared" si="2"/>
        <v>1</v>
      </c>
    </row>
    <row r="71" spans="1:7" x14ac:dyDescent="0.3">
      <c r="A71" s="19" t="s">
        <v>1050</v>
      </c>
      <c r="B71" s="19" t="s">
        <v>1051</v>
      </c>
      <c r="C71" s="19" t="s">
        <v>1049</v>
      </c>
      <c r="D71" s="19" t="s">
        <v>1429</v>
      </c>
      <c r="E71" s="113">
        <f>[1]!f_netasset_total(A71,"",100000000)</f>
        <v>77.469190760900005</v>
      </c>
      <c r="F71" s="85">
        <f>[1]!f_risk_trackerror_trackindex(A71,"20201024","20211024",2,1)</f>
        <v>5.9095074217223896E-2</v>
      </c>
      <c r="G71" s="19">
        <f t="shared" si="2"/>
        <v>1</v>
      </c>
    </row>
    <row r="72" spans="1:7" x14ac:dyDescent="0.3">
      <c r="A72" s="81" t="s">
        <v>1052</v>
      </c>
      <c r="B72" s="81" t="s">
        <v>1053</v>
      </c>
      <c r="C72" s="81" t="s">
        <v>1054</v>
      </c>
      <c r="D72" s="19" t="s">
        <v>2083</v>
      </c>
      <c r="E72" s="113">
        <f>[1]!f_netasset_total(A72,"",100000000)</f>
        <v>3.6176892547000001</v>
      </c>
      <c r="F72" s="85">
        <f>[1]!f_risk_trackerror_trackindex(A72,"20201024","20211024",2,1)</f>
        <v>0.28444353888929064</v>
      </c>
      <c r="G72" s="19">
        <f t="shared" si="2"/>
        <v>1</v>
      </c>
    </row>
    <row r="73" spans="1:7" x14ac:dyDescent="0.3">
      <c r="A73" s="19" t="s">
        <v>1056</v>
      </c>
      <c r="B73" s="19" t="s">
        <v>1057</v>
      </c>
      <c r="C73" s="19" t="s">
        <v>1055</v>
      </c>
      <c r="D73" s="19" t="s">
        <v>1430</v>
      </c>
      <c r="E73" s="113">
        <f>[1]!f_netasset_total(A73,"",100000000)</f>
        <v>28.4057368627</v>
      </c>
      <c r="F73" s="85">
        <f>[1]!f_risk_trackerror_trackindex(A73,"20201024","20211024",2,1)</f>
        <v>0.37881907831588613</v>
      </c>
      <c r="G73" s="19">
        <f t="shared" si="2"/>
        <v>1</v>
      </c>
    </row>
    <row r="74" spans="1:7" x14ac:dyDescent="0.3">
      <c r="A74" s="19" t="s">
        <v>2005</v>
      </c>
      <c r="B74" s="82" t="s">
        <v>1059</v>
      </c>
      <c r="C74" s="82" t="s">
        <v>1058</v>
      </c>
      <c r="D74" s="82" t="s">
        <v>2092</v>
      </c>
      <c r="E74" s="113">
        <f>[1]!f_netasset_total(A74,"",100000000)</f>
        <v>76.149985074399993</v>
      </c>
      <c r="F74" s="85">
        <f>[1]!f_risk_trackerror_trackindex(A74,"20201024","20211024",2,1)</f>
        <v>0.43852477716901661</v>
      </c>
      <c r="G74" s="19">
        <f t="shared" si="2"/>
        <v>1</v>
      </c>
    </row>
    <row r="75" spans="1:7" x14ac:dyDescent="0.3">
      <c r="A75" s="19" t="s">
        <v>1061</v>
      </c>
      <c r="B75" s="19" t="s">
        <v>1062</v>
      </c>
      <c r="C75" s="19" t="s">
        <v>1060</v>
      </c>
      <c r="D75" s="19" t="s">
        <v>1431</v>
      </c>
      <c r="E75" s="113">
        <f>[1]!f_netasset_total(A75,"",100000000)</f>
        <v>16.8863499773</v>
      </c>
      <c r="F75" s="85">
        <f>[1]!f_risk_trackerror_trackindex(A75,"20201024","20211024",2,1)</f>
        <v>0.36059671878903604</v>
      </c>
      <c r="G75" s="19">
        <f t="shared" si="2"/>
        <v>1</v>
      </c>
    </row>
    <row r="76" spans="1:7" x14ac:dyDescent="0.3">
      <c r="A76" s="19" t="s">
        <v>1064</v>
      </c>
      <c r="B76" s="19" t="s">
        <v>1065</v>
      </c>
      <c r="C76" s="19" t="s">
        <v>1063</v>
      </c>
      <c r="D76" s="19" t="s">
        <v>1432</v>
      </c>
      <c r="E76" s="113">
        <f>[1]!f_netasset_total(A76,"",100000000)</f>
        <v>116.42709353389999</v>
      </c>
      <c r="F76" s="85">
        <f>[1]!f_risk_trackerror_trackindex(A76,"20201024","20211024",2,1)</f>
        <v>0.3297927687622858</v>
      </c>
      <c r="G76" s="19">
        <f t="shared" si="2"/>
        <v>1</v>
      </c>
    </row>
    <row r="77" spans="1:7" x14ac:dyDescent="0.3">
      <c r="A77" s="19" t="s">
        <v>1066</v>
      </c>
      <c r="B77" s="19" t="s">
        <v>1067</v>
      </c>
      <c r="C77" s="19" t="s">
        <v>1068</v>
      </c>
      <c r="D77" s="19" t="s">
        <v>1433</v>
      </c>
      <c r="E77" s="113">
        <f>[1]!f_netasset_total(A77,"",100000000)</f>
        <v>19.592994544900002</v>
      </c>
      <c r="F77" s="85">
        <f>[1]!f_risk_trackerror_trackindex(A77,"20201024","20211024",2,1)</f>
        <v>0.2721968236894472</v>
      </c>
      <c r="G77" s="19">
        <f t="shared" si="2"/>
        <v>2</v>
      </c>
    </row>
    <row r="78" spans="1:7" x14ac:dyDescent="0.3">
      <c r="A78" s="19" t="s">
        <v>1069</v>
      </c>
      <c r="B78" s="19" t="s">
        <v>1070</v>
      </c>
      <c r="C78" s="19" t="s">
        <v>1068</v>
      </c>
      <c r="D78" s="19" t="s">
        <v>1433</v>
      </c>
      <c r="E78" s="113">
        <f>[1]!f_netasset_total(A78,"",100000000)</f>
        <v>96.133865650400011</v>
      </c>
      <c r="F78" s="85">
        <f>[1]!f_risk_trackerror_trackindex(A78,"20201024","20211024",2,1)</f>
        <v>4.7198334703433341E-2</v>
      </c>
      <c r="G78" s="19">
        <f t="shared" si="2"/>
        <v>1</v>
      </c>
    </row>
    <row r="79" spans="1:7" x14ac:dyDescent="0.3">
      <c r="A79" s="19" t="s">
        <v>1071</v>
      </c>
      <c r="B79" s="19" t="s">
        <v>1072</v>
      </c>
      <c r="C79" s="19" t="s">
        <v>1068</v>
      </c>
      <c r="D79" s="19" t="s">
        <v>1433</v>
      </c>
      <c r="E79" s="113">
        <f>[1]!f_netasset_total(A79,"",100000000)</f>
        <v>10.69086154</v>
      </c>
      <c r="F79" s="85">
        <f>[1]!f_risk_trackerror_trackindex(A79,"20201024","20211024",2,1)</f>
        <v>0.25449789651174148</v>
      </c>
      <c r="G79" s="19">
        <f t="shared" si="2"/>
        <v>3</v>
      </c>
    </row>
    <row r="80" spans="1:7" x14ac:dyDescent="0.3">
      <c r="A80" s="19" t="s">
        <v>1073</v>
      </c>
      <c r="B80" s="19" t="s">
        <v>1074</v>
      </c>
      <c r="C80" s="19" t="s">
        <v>1075</v>
      </c>
      <c r="D80" s="19" t="s">
        <v>1434</v>
      </c>
      <c r="E80" s="113">
        <f>[1]!f_netasset_total(A80,"",100000000)</f>
        <v>10.4916803822</v>
      </c>
      <c r="F80" s="85">
        <f>[1]!f_risk_trackerror_trackindex(A80,"20201024","20211024",2,1)</f>
        <v>0.23466275162603362</v>
      </c>
      <c r="G80" s="19">
        <f t="shared" si="2"/>
        <v>1</v>
      </c>
    </row>
    <row r="81" spans="1:7" x14ac:dyDescent="0.3">
      <c r="A81" s="19" t="s">
        <v>1077</v>
      </c>
      <c r="B81" s="19" t="s">
        <v>1078</v>
      </c>
      <c r="C81" s="19" t="s">
        <v>1076</v>
      </c>
      <c r="D81" s="19" t="s">
        <v>1435</v>
      </c>
      <c r="E81" s="113">
        <f>[1]!f_netasset_total(A81,"",100000000)</f>
        <v>21.889649179999999</v>
      </c>
      <c r="F81" s="85">
        <f>[1]!f_risk_trackerror_trackindex(A81,"20201024","20211024",2,1)</f>
        <v>0.45685654068676057</v>
      </c>
      <c r="G81" s="19">
        <f t="shared" si="2"/>
        <v>1</v>
      </c>
    </row>
    <row r="82" spans="1:7" x14ac:dyDescent="0.3">
      <c r="A82" s="19" t="s">
        <v>1082</v>
      </c>
      <c r="B82" s="19" t="s">
        <v>1083</v>
      </c>
      <c r="C82" s="19" t="s">
        <v>1079</v>
      </c>
      <c r="D82" s="19" t="s">
        <v>1436</v>
      </c>
      <c r="E82" s="113">
        <f>[1]!f_netasset_total(A82,"",100000000)</f>
        <v>142.80339347189999</v>
      </c>
      <c r="F82" s="85">
        <f>[1]!f_risk_trackerror_trackindex(A82,"20201024","20211024",2,1)</f>
        <v>7.8595706219733996E-2</v>
      </c>
      <c r="G82" s="19">
        <f t="shared" si="2"/>
        <v>1</v>
      </c>
    </row>
    <row r="83" spans="1:7" x14ac:dyDescent="0.3">
      <c r="A83" s="19" t="s">
        <v>1080</v>
      </c>
      <c r="B83" s="82" t="s">
        <v>1081</v>
      </c>
      <c r="C83" s="82" t="s">
        <v>1079</v>
      </c>
      <c r="D83" s="82" t="s">
        <v>2078</v>
      </c>
      <c r="E83" s="113">
        <f>[1]!f_netasset_total(A83,"",100000000)</f>
        <v>64.977924974300009</v>
      </c>
      <c r="F83" s="85">
        <f>[1]!f_risk_trackerror_trackindex(A83,"20201024","20211024",2,1)</f>
        <v>0.32035467631352221</v>
      </c>
      <c r="G83" s="19">
        <f t="shared" si="2"/>
        <v>2</v>
      </c>
    </row>
    <row r="84" spans="1:7" x14ac:dyDescent="0.3">
      <c r="A84" s="19" t="s">
        <v>1085</v>
      </c>
      <c r="B84" s="19" t="s">
        <v>1086</v>
      </c>
      <c r="C84" s="19" t="s">
        <v>1084</v>
      </c>
      <c r="D84" s="19" t="s">
        <v>1437</v>
      </c>
      <c r="E84" s="113">
        <f>[1]!f_netasset_total(A84,"",100000000)</f>
        <v>46.144549759200004</v>
      </c>
      <c r="F84" s="85">
        <f>[1]!f_risk_trackerror_trackindex(A84,"20201024","20211024",2,1)</f>
        <v>6.163723625131548E-2</v>
      </c>
      <c r="G84" s="19">
        <f t="shared" si="2"/>
        <v>1</v>
      </c>
    </row>
    <row r="85" spans="1:7" x14ac:dyDescent="0.3">
      <c r="A85" s="19" t="s">
        <v>1088</v>
      </c>
      <c r="B85" s="19" t="s">
        <v>1089</v>
      </c>
      <c r="C85" s="19" t="s">
        <v>1087</v>
      </c>
      <c r="D85" s="19" t="s">
        <v>1437</v>
      </c>
      <c r="E85" s="113">
        <f>[1]!f_netasset_total(A85,"",100000000)</f>
        <v>8.9015212237999997</v>
      </c>
      <c r="F85" s="85">
        <f>[1]!f_risk_trackerror_trackindex(A85,"20201024","20211024",2,1)</f>
        <v>0.20043307066534319</v>
      </c>
      <c r="G85" s="19">
        <f t="shared" si="2"/>
        <v>1</v>
      </c>
    </row>
    <row r="86" spans="1:7" x14ac:dyDescent="0.3">
      <c r="A86" s="19" t="s">
        <v>2008</v>
      </c>
      <c r="B86" s="82" t="s">
        <v>1090</v>
      </c>
      <c r="C86" s="82" t="s">
        <v>1091</v>
      </c>
      <c r="D86" s="82" t="s">
        <v>2096</v>
      </c>
      <c r="E86" s="113">
        <f>[1]!f_netasset_total(A86,"",100000000)</f>
        <v>58.498349557200001</v>
      </c>
      <c r="F86" s="85">
        <f>[1]!f_risk_trackerror_trackindex(A86,"20201024","20211024",2,1)</f>
        <v>0.32251945613117255</v>
      </c>
      <c r="G86" s="19">
        <f t="shared" si="2"/>
        <v>1</v>
      </c>
    </row>
    <row r="87" spans="1:7" x14ac:dyDescent="0.3">
      <c r="A87" s="19" t="s">
        <v>1092</v>
      </c>
      <c r="B87" s="82" t="s">
        <v>1093</v>
      </c>
      <c r="C87" s="82" t="s">
        <v>1094</v>
      </c>
      <c r="D87" s="82" t="s">
        <v>2089</v>
      </c>
      <c r="E87" s="113">
        <f>[1]!f_netasset_total(A87,"",100000000)</f>
        <v>33.893150680799998</v>
      </c>
      <c r="F87" s="85">
        <f>[1]!f_risk_trackerror_trackindex(A87,"20201024","20211024",2,1)</f>
        <v>0.19896125308179399</v>
      </c>
      <c r="G87" s="19">
        <f t="shared" si="2"/>
        <v>1</v>
      </c>
    </row>
    <row r="88" spans="1:7" x14ac:dyDescent="0.3">
      <c r="A88" s="19" t="s">
        <v>1098</v>
      </c>
      <c r="B88" s="19" t="s">
        <v>1099</v>
      </c>
      <c r="C88" s="19" t="s">
        <v>1095</v>
      </c>
      <c r="D88" s="19" t="s">
        <v>1438</v>
      </c>
      <c r="E88" s="113">
        <f>[1]!f_netasset_total(A88,"",100000000)</f>
        <v>338.49062372880002</v>
      </c>
      <c r="F88" s="85">
        <f>[1]!f_risk_trackerror_trackindex(A88,"20201024","20211024",2,1)</f>
        <v>7.979670507401182E-2</v>
      </c>
      <c r="G88" s="19">
        <f t="shared" si="2"/>
        <v>1</v>
      </c>
    </row>
    <row r="89" spans="1:7" x14ac:dyDescent="0.3">
      <c r="A89" s="19" t="s">
        <v>1096</v>
      </c>
      <c r="B89" s="19" t="s">
        <v>1097</v>
      </c>
      <c r="C89" s="19" t="s">
        <v>1095</v>
      </c>
      <c r="D89" s="19" t="s">
        <v>1438</v>
      </c>
      <c r="E89" s="113">
        <f>[1]!f_netasset_total(A89,"",100000000)</f>
        <v>226.33335619029998</v>
      </c>
      <c r="F89" s="85">
        <f>[1]!f_risk_trackerror_trackindex(A89,"20201024","20211024",2,1)</f>
        <v>8.1146426964751078E-2</v>
      </c>
      <c r="G89" s="19">
        <f t="shared" si="2"/>
        <v>2</v>
      </c>
    </row>
    <row r="90" spans="1:7" x14ac:dyDescent="0.3">
      <c r="A90" s="81" t="s">
        <v>1103</v>
      </c>
      <c r="B90" s="81" t="s">
        <v>1104</v>
      </c>
      <c r="C90" s="81" t="s">
        <v>1100</v>
      </c>
      <c r="D90" s="19" t="s">
        <v>2061</v>
      </c>
      <c r="E90" s="113">
        <f>[1]!f_netasset_total(A90,"",100000000)</f>
        <v>88.799986633099991</v>
      </c>
      <c r="F90" s="85">
        <f>[1]!f_risk_trackerror_trackindex(A90,"20201024","20211024",2,1)</f>
        <v>7.5120012555291618E-2</v>
      </c>
      <c r="G90" s="19">
        <f t="shared" si="2"/>
        <v>2</v>
      </c>
    </row>
    <row r="91" spans="1:7" x14ac:dyDescent="0.3">
      <c r="A91" s="19" t="s">
        <v>1101</v>
      </c>
      <c r="B91" s="82" t="s">
        <v>1102</v>
      </c>
      <c r="C91" s="82" t="s">
        <v>1100</v>
      </c>
      <c r="D91" s="82" t="s">
        <v>2061</v>
      </c>
      <c r="E91" s="113">
        <f>[1]!f_netasset_total(A91,"",100000000)</f>
        <v>103.54216108940001</v>
      </c>
      <c r="F91" s="85">
        <f>[1]!f_risk_trackerror_trackindex(A91,"20201024","20211024",2,1)</f>
        <v>0.36254819131445254</v>
      </c>
      <c r="G91" s="19">
        <f t="shared" si="2"/>
        <v>1</v>
      </c>
    </row>
    <row r="92" spans="1:7" x14ac:dyDescent="0.3">
      <c r="A92" s="80" t="s">
        <v>1106</v>
      </c>
      <c r="B92" s="80" t="s">
        <v>1107</v>
      </c>
      <c r="C92" s="80" t="s">
        <v>1105</v>
      </c>
      <c r="D92" s="19" t="s">
        <v>2035</v>
      </c>
      <c r="E92" s="113">
        <f>[1]!f_netasset_total(A92,"",100000000)</f>
        <v>88.37494718020001</v>
      </c>
      <c r="F92" s="85">
        <f>[1]!f_risk_trackerror_trackindex(A92,"20201024","20211024",2,1)</f>
        <v>0.20998742218715954</v>
      </c>
      <c r="G92" s="19">
        <f t="shared" si="2"/>
        <v>1</v>
      </c>
    </row>
    <row r="93" spans="1:7" x14ac:dyDescent="0.3">
      <c r="A93" s="19" t="s">
        <v>1108</v>
      </c>
      <c r="B93" s="19" t="s">
        <v>1109</v>
      </c>
      <c r="C93" s="19" t="s">
        <v>1105</v>
      </c>
      <c r="D93" s="19" t="s">
        <v>1439</v>
      </c>
      <c r="E93" s="113">
        <f>[1]!f_netasset_total(A93,"",100000000)</f>
        <v>84.455492074700004</v>
      </c>
      <c r="F93" s="85">
        <f>[1]!f_risk_trackerror_trackindex(A93,"20201024","20211024",2,1)</f>
        <v>0.23244958354400047</v>
      </c>
      <c r="G93" s="19">
        <f t="shared" si="2"/>
        <v>2</v>
      </c>
    </row>
    <row r="94" spans="1:7" x14ac:dyDescent="0.3">
      <c r="A94" s="19" t="s">
        <v>2007</v>
      </c>
      <c r="B94" s="82" t="s">
        <v>2095</v>
      </c>
      <c r="C94" s="82" t="s">
        <v>1105</v>
      </c>
      <c r="D94" s="82" t="s">
        <v>2035</v>
      </c>
      <c r="E94" s="113">
        <f>[1]!f_netasset_total(A94,"",100000000)</f>
        <v>12.551694478800002</v>
      </c>
      <c r="F94" s="85">
        <f>[1]!f_risk_trackerror_trackindex(A94,"20201024","20211024",2,1)</f>
        <v>0.27310088339762834</v>
      </c>
      <c r="G94" s="19">
        <f t="shared" si="2"/>
        <v>3</v>
      </c>
    </row>
    <row r="95" spans="1:7" x14ac:dyDescent="0.3">
      <c r="A95" s="80" t="s">
        <v>1113</v>
      </c>
      <c r="B95" s="80" t="s">
        <v>1114</v>
      </c>
      <c r="C95" s="80" t="s">
        <v>1112</v>
      </c>
      <c r="D95" s="19" t="s">
        <v>2036</v>
      </c>
      <c r="E95" s="113">
        <f>[1]!f_netasset_total(A95,"",100000000)</f>
        <v>78.6449196282</v>
      </c>
      <c r="F95" s="85">
        <f>[1]!f_risk_trackerror_trackindex(A95,"20201024","20211024",2,1)</f>
        <v>0.14382309753132747</v>
      </c>
      <c r="G95" s="19">
        <f t="shared" si="2"/>
        <v>2</v>
      </c>
    </row>
    <row r="96" spans="1:7" x14ac:dyDescent="0.3">
      <c r="A96" s="19" t="s">
        <v>1110</v>
      </c>
      <c r="B96" s="19" t="s">
        <v>1111</v>
      </c>
      <c r="C96" s="19" t="s">
        <v>1112</v>
      </c>
      <c r="D96" s="19" t="s">
        <v>1440</v>
      </c>
      <c r="E96" s="113">
        <f>[1]!f_netasset_total(A96,"",100000000)</f>
        <v>90.845189878799985</v>
      </c>
      <c r="F96" s="85">
        <f>[1]!f_risk_trackerror_trackindex(A96,"20201024","20211024",2,1)</f>
        <v>0.39368185460496247</v>
      </c>
      <c r="G96" s="19">
        <f t="shared" si="2"/>
        <v>1</v>
      </c>
    </row>
    <row r="97" spans="1:7" x14ac:dyDescent="0.3">
      <c r="A97" s="19" t="s">
        <v>1115</v>
      </c>
      <c r="B97" s="19" t="s">
        <v>1116</v>
      </c>
      <c r="C97" s="19" t="s">
        <v>1117</v>
      </c>
      <c r="D97" s="19" t="s">
        <v>1441</v>
      </c>
      <c r="E97" s="113">
        <f>[1]!f_netasset_total(A97,"",100000000)</f>
        <v>9.7518226040999991</v>
      </c>
      <c r="F97" s="85">
        <f>[1]!f_risk_trackerror_trackindex(A97,"20201024","20211024",2,1)</f>
        <v>0.37815897003275983</v>
      </c>
      <c r="G97" s="19">
        <f t="shared" si="2"/>
        <v>1</v>
      </c>
    </row>
    <row r="98" spans="1:7" x14ac:dyDescent="0.3">
      <c r="A98" s="19" t="s">
        <v>1119</v>
      </c>
      <c r="B98" s="19" t="s">
        <v>1120</v>
      </c>
      <c r="C98" s="19" t="s">
        <v>1118</v>
      </c>
      <c r="D98" s="19" t="s">
        <v>1441</v>
      </c>
      <c r="E98" s="113">
        <f>[1]!f_netasset_total(A98,"",100000000)</f>
        <v>96.603047167000014</v>
      </c>
      <c r="F98" s="85">
        <f>[1]!f_risk_trackerror_trackindex(A98,"20201024","20211024",2,1)</f>
        <v>7.7451428530431327E-2</v>
      </c>
      <c r="G98" s="19">
        <f t="shared" ref="G98:G129" si="3">COUNTIFS(C:C,C98,E:E,"&gt;"&amp;E98)+1</f>
        <v>1</v>
      </c>
    </row>
    <row r="99" spans="1:7" x14ac:dyDescent="0.3">
      <c r="A99" s="19" t="s">
        <v>2009</v>
      </c>
      <c r="B99" s="82" t="s">
        <v>1121</v>
      </c>
      <c r="C99" s="82" t="s">
        <v>1122</v>
      </c>
      <c r="D99" s="82" t="s">
        <v>2098</v>
      </c>
      <c r="E99" s="113">
        <f>[1]!f_netasset_total(A99,"",100000000)</f>
        <v>28.162388608600001</v>
      </c>
      <c r="F99" s="85">
        <f>[1]!f_risk_trackerror_trackindex(A99,"20201024","20211024",2,1)</f>
        <v>0.53538623479418079</v>
      </c>
      <c r="G99" s="19">
        <f t="shared" si="3"/>
        <v>1</v>
      </c>
    </row>
    <row r="100" spans="1:7" x14ac:dyDescent="0.3">
      <c r="A100" s="19" t="s">
        <v>1124</v>
      </c>
      <c r="B100" s="19" t="s">
        <v>1125</v>
      </c>
      <c r="C100" s="19" t="s">
        <v>1123</v>
      </c>
      <c r="D100" s="19" t="s">
        <v>1442</v>
      </c>
      <c r="E100" s="113">
        <f>[1]!f_netasset_total(A100,"",100000000)</f>
        <v>15.733449089600001</v>
      </c>
      <c r="F100" s="85">
        <f>[1]!f_risk_trackerror_trackindex(A100,"20201024","20211024",2,1)</f>
        <v>0.31483491335589592</v>
      </c>
      <c r="G100" s="19">
        <f t="shared" si="3"/>
        <v>2</v>
      </c>
    </row>
    <row r="101" spans="1:7" x14ac:dyDescent="0.3">
      <c r="A101" s="19" t="s">
        <v>1126</v>
      </c>
      <c r="B101" s="19" t="s">
        <v>1127</v>
      </c>
      <c r="C101" s="19" t="s">
        <v>1123</v>
      </c>
      <c r="D101" s="19" t="s">
        <v>1442</v>
      </c>
      <c r="E101" s="113">
        <f>[1]!f_netasset_total(A101,"",100000000)</f>
        <v>57.924485377700002</v>
      </c>
      <c r="F101" s="85">
        <f>[1]!f_risk_trackerror_trackindex(A101,"20201024","20211024",2,1)</f>
        <v>0.52789809132869736</v>
      </c>
      <c r="G101" s="19">
        <f t="shared" si="3"/>
        <v>1</v>
      </c>
    </row>
    <row r="102" spans="1:7" x14ac:dyDescent="0.3">
      <c r="A102" s="19" t="s">
        <v>1128</v>
      </c>
      <c r="B102" s="19" t="s">
        <v>1129</v>
      </c>
      <c r="C102" s="19" t="s">
        <v>1130</v>
      </c>
      <c r="D102" s="19" t="s">
        <v>1443</v>
      </c>
      <c r="E102" s="113">
        <f>[1]!f_netasset_total(A102,"",100000000)</f>
        <v>928.94968271509993</v>
      </c>
      <c r="F102" s="85">
        <f>[1]!f_risk_trackerror_trackindex(A102,"20201024","20211024",2,1)</f>
        <v>0.38938786986301305</v>
      </c>
      <c r="G102" s="19">
        <f t="shared" si="3"/>
        <v>1</v>
      </c>
    </row>
    <row r="103" spans="1:7" x14ac:dyDescent="0.3">
      <c r="A103" s="19" t="s">
        <v>1132</v>
      </c>
      <c r="B103" s="19" t="s">
        <v>1133</v>
      </c>
      <c r="C103" s="19" t="s">
        <v>1131</v>
      </c>
      <c r="D103" s="19" t="s">
        <v>1444</v>
      </c>
      <c r="E103" s="113">
        <f>[1]!f_netasset_total(A103,"",100000000)</f>
        <v>35.121486689599998</v>
      </c>
      <c r="F103" s="85">
        <f>[1]!f_risk_trackerror_trackindex(A103,"20201024","20211024",2,1)</f>
        <v>0.2599897632035596</v>
      </c>
      <c r="G103" s="19">
        <f t="shared" si="3"/>
        <v>1</v>
      </c>
    </row>
    <row r="104" spans="1:7" x14ac:dyDescent="0.3">
      <c r="A104" s="19" t="s">
        <v>1134</v>
      </c>
      <c r="B104" s="19" t="s">
        <v>1135</v>
      </c>
      <c r="C104" s="19" t="s">
        <v>1136</v>
      </c>
      <c r="D104" s="19" t="s">
        <v>1445</v>
      </c>
      <c r="E104" s="113">
        <f>[1]!f_netasset_total(A104,"",100000000)</f>
        <v>5.3468205094999997</v>
      </c>
      <c r="F104" s="85">
        <f>[1]!f_risk_trackerror_trackindex(A104,"20201024","20211024",2,1)</f>
        <v>0.22881550747873994</v>
      </c>
      <c r="G104" s="19">
        <f t="shared" si="3"/>
        <v>1</v>
      </c>
    </row>
    <row r="105" spans="1:7" x14ac:dyDescent="0.3">
      <c r="A105" s="19" t="s">
        <v>1137</v>
      </c>
      <c r="B105" s="19" t="s">
        <v>1138</v>
      </c>
      <c r="C105" s="19" t="s">
        <v>1139</v>
      </c>
      <c r="D105" s="19" t="s">
        <v>1446</v>
      </c>
      <c r="E105" s="113">
        <f>[1]!f_netasset_total(A105,"",100000000)</f>
        <v>2.9912070818999998</v>
      </c>
      <c r="F105" s="85">
        <f>[1]!f_risk_trackerror_trackindex(A105,"20201024","20211024",2,1)</f>
        <v>0.50613653334338915</v>
      </c>
      <c r="G105" s="19">
        <f t="shared" si="3"/>
        <v>1</v>
      </c>
    </row>
    <row r="106" spans="1:7" x14ac:dyDescent="0.3">
      <c r="A106" s="19" t="s">
        <v>1141</v>
      </c>
      <c r="B106" s="19" t="s">
        <v>1142</v>
      </c>
      <c r="C106" s="19" t="s">
        <v>1140</v>
      </c>
      <c r="D106" s="19" t="s">
        <v>1447</v>
      </c>
      <c r="E106" s="113">
        <f>[1]!f_netasset_total(A106,"",100000000)</f>
        <v>8.0575024135</v>
      </c>
      <c r="F106" s="85">
        <f>[1]!f_risk_trackerror_trackindex(A106,"20201024","20211024",2,1)</f>
        <v>0.14935389941772859</v>
      </c>
      <c r="G106" s="19">
        <f t="shared" si="3"/>
        <v>1</v>
      </c>
    </row>
    <row r="107" spans="1:7" x14ac:dyDescent="0.3">
      <c r="A107" s="19" t="s">
        <v>1143</v>
      </c>
      <c r="B107" s="19" t="s">
        <v>1144</v>
      </c>
      <c r="C107" s="19" t="s">
        <v>1145</v>
      </c>
      <c r="D107" s="19" t="s">
        <v>1448</v>
      </c>
      <c r="E107" s="113">
        <f>[1]!f_netasset_total(A107,"",100000000)</f>
        <v>6.4987086821000002</v>
      </c>
      <c r="F107" s="85">
        <f>[1]!f_risk_trackerror_trackindex(A107,"20201024","20211024",2,1)</f>
        <v>0.46646948093286478</v>
      </c>
      <c r="G107" s="19">
        <f t="shared" si="3"/>
        <v>1</v>
      </c>
    </row>
    <row r="108" spans="1:7" x14ac:dyDescent="0.3">
      <c r="A108" s="19" t="s">
        <v>1147</v>
      </c>
      <c r="B108" s="19" t="s">
        <v>1148</v>
      </c>
      <c r="C108" s="19" t="s">
        <v>1146</v>
      </c>
      <c r="D108" s="19" t="s">
        <v>1449</v>
      </c>
      <c r="E108" s="113">
        <f>[1]!f_netasset_total(A108,"",100000000)</f>
        <v>2.7031782936000002</v>
      </c>
      <c r="F108" s="85">
        <f>[1]!f_risk_trackerror_trackindex(A108,"20201024","20211024",2,1)</f>
        <v>0.1453410503000809</v>
      </c>
      <c r="G108" s="19">
        <f t="shared" si="3"/>
        <v>1</v>
      </c>
    </row>
    <row r="109" spans="1:7" x14ac:dyDescent="0.3">
      <c r="A109" s="19" t="s">
        <v>1149</v>
      </c>
      <c r="B109" s="19" t="s">
        <v>1150</v>
      </c>
      <c r="C109" s="19" t="s">
        <v>1151</v>
      </c>
      <c r="D109" s="19" t="s">
        <v>1450</v>
      </c>
      <c r="E109" s="113">
        <f>[1]!f_netasset_total(A109,"",100000000)</f>
        <v>3.3268959312000002</v>
      </c>
      <c r="F109" s="85">
        <f>[1]!f_risk_trackerror_trackindex(A109,"20201024","20211024",2,1)</f>
        <v>0.49721305455356729</v>
      </c>
      <c r="G109" s="19">
        <f t="shared" si="3"/>
        <v>1</v>
      </c>
    </row>
    <row r="110" spans="1:7" x14ac:dyDescent="0.3">
      <c r="A110" s="81" t="s">
        <v>1153</v>
      </c>
      <c r="B110" s="81" t="s">
        <v>1154</v>
      </c>
      <c r="C110" s="81" t="s">
        <v>1152</v>
      </c>
      <c r="D110" s="19" t="s">
        <v>2062</v>
      </c>
      <c r="E110" s="113">
        <f>[1]!f_netasset_total(A110,"",100000000)</f>
        <v>20.583732820399998</v>
      </c>
      <c r="F110" s="85">
        <f>[1]!f_risk_trackerror_trackindex(A110,"20201024","20211024",2,1)</f>
        <v>0.1190587767826549</v>
      </c>
      <c r="G110" s="19">
        <f t="shared" si="3"/>
        <v>1</v>
      </c>
    </row>
    <row r="111" spans="1:7" x14ac:dyDescent="0.3">
      <c r="A111" s="19" t="s">
        <v>1155</v>
      </c>
      <c r="B111" s="19" t="s">
        <v>1156</v>
      </c>
      <c r="C111" s="19" t="s">
        <v>1152</v>
      </c>
      <c r="D111" s="19" t="s">
        <v>1451</v>
      </c>
      <c r="E111" s="113">
        <f>[1]!f_netasset_total(A111,"",100000000)</f>
        <v>11.945044058299999</v>
      </c>
      <c r="F111" s="85">
        <f>[1]!f_risk_trackerror_trackindex(A111,"20201024","20211024",2,1)</f>
        <v>1.3770037497114676</v>
      </c>
      <c r="G111" s="19">
        <f t="shared" si="3"/>
        <v>2</v>
      </c>
    </row>
    <row r="112" spans="1:7" x14ac:dyDescent="0.3">
      <c r="A112" s="80" t="s">
        <v>1158</v>
      </c>
      <c r="B112" s="80" t="s">
        <v>1159</v>
      </c>
      <c r="C112" s="80" t="s">
        <v>1157</v>
      </c>
      <c r="D112" s="19" t="s">
        <v>2064</v>
      </c>
      <c r="E112" s="113">
        <f>[1]!f_netasset_total(A112,"",100000000)</f>
        <v>16.724319257099999</v>
      </c>
      <c r="F112" s="85">
        <f>[1]!f_risk_trackerror_trackindex(A112,"20201024","20211024",2,1)</f>
        <v>0.19982609562031245</v>
      </c>
      <c r="G112" s="19">
        <f t="shared" si="3"/>
        <v>1</v>
      </c>
    </row>
    <row r="113" spans="1:7" x14ac:dyDescent="0.3">
      <c r="A113" s="19" t="s">
        <v>1161</v>
      </c>
      <c r="B113" s="19" t="s">
        <v>1162</v>
      </c>
      <c r="C113" s="19" t="s">
        <v>1160</v>
      </c>
      <c r="D113" s="19" t="s">
        <v>1452</v>
      </c>
      <c r="E113" s="113">
        <f>[1]!f_netasset_total(A113,"",100000000)</f>
        <v>8.1605017127000004</v>
      </c>
      <c r="F113" s="85">
        <f>[1]!f_risk_trackerror_trackindex(A113,"20201024","20211024",2,1)</f>
        <v>0.44607546668043063</v>
      </c>
      <c r="G113" s="19">
        <f t="shared" si="3"/>
        <v>1</v>
      </c>
    </row>
    <row r="114" spans="1:7" x14ac:dyDescent="0.3">
      <c r="A114" s="19" t="s">
        <v>1164</v>
      </c>
      <c r="B114" s="19" t="s">
        <v>1165</v>
      </c>
      <c r="C114" s="19" t="s">
        <v>1163</v>
      </c>
      <c r="D114" s="19" t="s">
        <v>1453</v>
      </c>
      <c r="E114" s="113">
        <f>[1]!f_netasset_total(A114,"",100000000)</f>
        <v>6.0281441808</v>
      </c>
      <c r="F114" s="85">
        <f>[1]!f_risk_trackerror_trackindex(A114,"20201024","20211024",2,1)</f>
        <v>0.14883416009429914</v>
      </c>
      <c r="G114" s="19">
        <f t="shared" si="3"/>
        <v>1</v>
      </c>
    </row>
    <row r="115" spans="1:7" x14ac:dyDescent="0.3">
      <c r="A115" s="19" t="s">
        <v>1167</v>
      </c>
      <c r="B115" s="19" t="s">
        <v>1168</v>
      </c>
      <c r="C115" s="19" t="s">
        <v>1166</v>
      </c>
      <c r="D115" s="19" t="s">
        <v>1454</v>
      </c>
      <c r="E115" s="113">
        <f>[1]!f_netasset_total(A115,"",100000000)</f>
        <v>16.347430248599998</v>
      </c>
      <c r="F115" s="85">
        <f>[1]!f_risk_trackerror_trackindex(A115,"20201024","20211024",2,1)</f>
        <v>4.7603566373021232E-2</v>
      </c>
      <c r="G115" s="19">
        <f t="shared" si="3"/>
        <v>1</v>
      </c>
    </row>
    <row r="116" spans="1:7" x14ac:dyDescent="0.3">
      <c r="A116" s="19" t="s">
        <v>1169</v>
      </c>
      <c r="B116" s="19" t="s">
        <v>1170</v>
      </c>
      <c r="C116" s="19" t="s">
        <v>1166</v>
      </c>
      <c r="D116" s="19" t="s">
        <v>1454</v>
      </c>
      <c r="E116" s="113">
        <f>[1]!f_netasset_total(A116,"",100000000)</f>
        <v>8.6187609060000003</v>
      </c>
      <c r="F116" s="85">
        <f>[1]!f_risk_trackerror_trackindex(A116,"20201024","20211024",2,1)</f>
        <v>0.13317544525165104</v>
      </c>
      <c r="G116" s="19">
        <f t="shared" si="3"/>
        <v>2</v>
      </c>
    </row>
    <row r="117" spans="1:7" x14ac:dyDescent="0.3">
      <c r="A117" s="19" t="s">
        <v>1172</v>
      </c>
      <c r="B117" s="19" t="s">
        <v>1173</v>
      </c>
      <c r="C117" s="19" t="s">
        <v>1171</v>
      </c>
      <c r="D117" s="19" t="s">
        <v>1455</v>
      </c>
      <c r="E117" s="113">
        <f>[1]!f_netasset_total(A117,"",100000000)</f>
        <v>12.907449725999999</v>
      </c>
      <c r="F117" s="85">
        <f>[1]!f_risk_trackerror_trackindex(A117,"20201024","20211024",2,1)</f>
        <v>9.2703360380391966E-2</v>
      </c>
      <c r="G117" s="19">
        <f t="shared" si="3"/>
        <v>1</v>
      </c>
    </row>
    <row r="118" spans="1:7" x14ac:dyDescent="0.3">
      <c r="A118" s="19" t="s">
        <v>1174</v>
      </c>
      <c r="B118" s="19" t="s">
        <v>1175</v>
      </c>
      <c r="C118" s="19" t="s">
        <v>1176</v>
      </c>
      <c r="D118" s="19" t="s">
        <v>1456</v>
      </c>
      <c r="E118" s="113">
        <f>[1]!f_netasset_total(A118,"",100000000)</f>
        <v>90.81998394850001</v>
      </c>
      <c r="F118" s="85">
        <f>[1]!f_risk_trackerror_trackindex(A118,"20201024","20211024",2,1)</f>
        <v>0.26120085610050403</v>
      </c>
      <c r="G118" s="19">
        <f t="shared" si="3"/>
        <v>1</v>
      </c>
    </row>
    <row r="119" spans="1:7" x14ac:dyDescent="0.3">
      <c r="A119" s="81" t="s">
        <v>1178</v>
      </c>
      <c r="B119" s="81" t="s">
        <v>1179</v>
      </c>
      <c r="C119" s="81" t="s">
        <v>1177</v>
      </c>
      <c r="D119" s="19" t="s">
        <v>2084</v>
      </c>
      <c r="E119" s="113">
        <f>[1]!f_netasset_total(A119,"",100000000)</f>
        <v>8.8921482009999995</v>
      </c>
      <c r="F119" s="85">
        <f>[1]!f_risk_trackerror_trackindex(A119,"20201024","20211024",2,1)</f>
        <v>0.1791088498736238</v>
      </c>
      <c r="G119" s="19">
        <f t="shared" si="3"/>
        <v>1</v>
      </c>
    </row>
    <row r="120" spans="1:7" x14ac:dyDescent="0.3">
      <c r="A120" s="81" t="s">
        <v>1180</v>
      </c>
      <c r="B120" s="81" t="s">
        <v>1181</v>
      </c>
      <c r="C120" s="81" t="s">
        <v>1177</v>
      </c>
      <c r="D120" s="19" t="s">
        <v>2084</v>
      </c>
      <c r="E120" s="113">
        <f>[1]!f_netasset_total(A120,"",100000000)</f>
        <v>5.2637790030999998</v>
      </c>
      <c r="F120" s="85">
        <f>[1]!f_risk_trackerror_trackindex(A120,"20201024","20211024",2,1)</f>
        <v>0.25196169963617732</v>
      </c>
      <c r="G120" s="19">
        <f t="shared" si="3"/>
        <v>2</v>
      </c>
    </row>
    <row r="121" spans="1:7" x14ac:dyDescent="0.3">
      <c r="A121" s="19" t="s">
        <v>1182</v>
      </c>
      <c r="B121" s="19" t="s">
        <v>1183</v>
      </c>
      <c r="C121" s="19" t="s">
        <v>1184</v>
      </c>
      <c r="D121" s="19" t="s">
        <v>1457</v>
      </c>
      <c r="E121" s="113">
        <f>[1]!f_netasset_total(A121,"",100000000)</f>
        <v>9.6081265289999997</v>
      </c>
      <c r="F121" s="85">
        <f>[1]!f_risk_trackerror_trackindex(A121,"20201024","20211024",2,1)</f>
        <v>0.4606229252960457</v>
      </c>
      <c r="G121" s="19">
        <f t="shared" si="3"/>
        <v>1</v>
      </c>
    </row>
    <row r="122" spans="1:7" x14ac:dyDescent="0.3">
      <c r="A122" s="19" t="s">
        <v>1186</v>
      </c>
      <c r="B122" s="19" t="s">
        <v>1187</v>
      </c>
      <c r="C122" s="19" t="s">
        <v>1185</v>
      </c>
      <c r="D122" s="19" t="s">
        <v>1458</v>
      </c>
      <c r="E122" s="113">
        <f>[1]!f_netasset_total(A122,"",100000000)</f>
        <v>2.8752267548999999</v>
      </c>
      <c r="F122" s="85">
        <f>[1]!f_risk_trackerror_trackindex(A122,"20201024","20211024",2,1)</f>
        <v>0.16356411717333469</v>
      </c>
      <c r="G122" s="19">
        <f t="shared" si="3"/>
        <v>1</v>
      </c>
    </row>
    <row r="123" spans="1:7" x14ac:dyDescent="0.3">
      <c r="A123" s="81" t="s">
        <v>1191</v>
      </c>
      <c r="B123" s="81" t="s">
        <v>1192</v>
      </c>
      <c r="C123" s="81" t="s">
        <v>1188</v>
      </c>
      <c r="D123" s="19" t="s">
        <v>2055</v>
      </c>
      <c r="E123" s="113">
        <f>[1]!f_netasset_total(A123,"",100000000)</f>
        <v>8.6650186957000006</v>
      </c>
      <c r="F123" s="85">
        <f>[1]!f_risk_trackerror_trackindex(A123,"20201024","20211024",2,1)</f>
        <v>8.2000289118815642E-2</v>
      </c>
      <c r="G123" s="19">
        <f t="shared" si="3"/>
        <v>2</v>
      </c>
    </row>
    <row r="124" spans="1:7" x14ac:dyDescent="0.3">
      <c r="A124" s="19" t="s">
        <v>1189</v>
      </c>
      <c r="B124" s="19" t="s">
        <v>1190</v>
      </c>
      <c r="C124" s="19" t="s">
        <v>1188</v>
      </c>
      <c r="D124" s="19" t="s">
        <v>1459</v>
      </c>
      <c r="E124" s="113">
        <f>[1]!f_netasset_total(A124,"",100000000)</f>
        <v>20.8607895048</v>
      </c>
      <c r="F124" s="85">
        <f>[1]!f_risk_trackerror_trackindex(A124,"20201024","20211024",2,1)</f>
        <v>9.3939069111743795E-2</v>
      </c>
      <c r="G124" s="19">
        <f t="shared" si="3"/>
        <v>1</v>
      </c>
    </row>
    <row r="125" spans="1:7" x14ac:dyDescent="0.3">
      <c r="A125" s="81" t="s">
        <v>1193</v>
      </c>
      <c r="B125" s="81" t="s">
        <v>1194</v>
      </c>
      <c r="C125" s="81" t="s">
        <v>1195</v>
      </c>
      <c r="D125" s="19" t="s">
        <v>2088</v>
      </c>
      <c r="E125" s="113">
        <f>[1]!f_netasset_total(A125,"",100000000)</f>
        <v>0.4940023342</v>
      </c>
      <c r="F125" s="85">
        <f>[1]!f_risk_trackerror_trackindex(A125,"20201024","20211024",2,1)</f>
        <v>0.1666195000130378</v>
      </c>
      <c r="G125" s="19">
        <f t="shared" si="3"/>
        <v>1</v>
      </c>
    </row>
    <row r="126" spans="1:7" x14ac:dyDescent="0.3">
      <c r="A126" s="19" t="s">
        <v>1196</v>
      </c>
      <c r="B126" s="19" t="s">
        <v>1197</v>
      </c>
      <c r="C126" s="19" t="s">
        <v>1198</v>
      </c>
      <c r="D126" s="19" t="s">
        <v>1460</v>
      </c>
      <c r="E126" s="113">
        <f>[1]!f_netasset_total(A126,"",100000000)</f>
        <v>14.548511233800001</v>
      </c>
      <c r="F126" s="85">
        <f>[1]!f_risk_trackerror_trackindex(A126,"20201024","20211024",2,1)</f>
        <v>0.34466900885684615</v>
      </c>
      <c r="G126" s="19">
        <f t="shared" si="3"/>
        <v>1</v>
      </c>
    </row>
    <row r="127" spans="1:7" x14ac:dyDescent="0.3">
      <c r="A127" s="19" t="s">
        <v>1202</v>
      </c>
      <c r="B127" s="19" t="s">
        <v>1203</v>
      </c>
      <c r="C127" s="19" t="s">
        <v>1201</v>
      </c>
      <c r="D127" s="19" t="s">
        <v>1461</v>
      </c>
      <c r="E127" s="113">
        <f>[1]!f_netasset_total(A127,"",100000000)</f>
        <v>1.6081505638</v>
      </c>
      <c r="F127" s="85">
        <f>[1]!f_risk_trackerror_trackindex(A127,"20201024","20211024",2,1)</f>
        <v>0.94682088072284354</v>
      </c>
      <c r="G127" s="19">
        <f t="shared" si="3"/>
        <v>2</v>
      </c>
    </row>
    <row r="128" spans="1:7" x14ac:dyDescent="0.3">
      <c r="A128" s="19" t="s">
        <v>1199</v>
      </c>
      <c r="B128" s="19" t="s">
        <v>1200</v>
      </c>
      <c r="C128" s="19" t="s">
        <v>1201</v>
      </c>
      <c r="D128" s="19" t="s">
        <v>1461</v>
      </c>
      <c r="E128" s="113">
        <f>[1]!f_netasset_total(A128,"",100000000)</f>
        <v>4.5246035738000003</v>
      </c>
      <c r="F128" s="85">
        <f>[1]!f_risk_trackerror_trackindex(A128,"20201024","20211024",2,1)</f>
        <v>0.18576165882403819</v>
      </c>
      <c r="G128" s="19">
        <f t="shared" si="3"/>
        <v>1</v>
      </c>
    </row>
    <row r="129" spans="1:7" x14ac:dyDescent="0.3">
      <c r="A129" s="81" t="s">
        <v>1205</v>
      </c>
      <c r="B129" s="81" t="s">
        <v>1206</v>
      </c>
      <c r="C129" s="81" t="s">
        <v>1204</v>
      </c>
      <c r="D129" s="19" t="s">
        <v>2038</v>
      </c>
      <c r="E129" s="113">
        <f>[1]!f_netasset_total(A129,"",100000000)</f>
        <v>29.177119276500001</v>
      </c>
      <c r="F129" s="85">
        <f>[1]!f_risk_trackerror_trackindex(A129,"20201024","20211024",2,1)</f>
        <v>0.18295010348368315</v>
      </c>
      <c r="G129" s="19">
        <f t="shared" si="3"/>
        <v>1</v>
      </c>
    </row>
    <row r="130" spans="1:7" x14ac:dyDescent="0.3">
      <c r="A130" s="19" t="s">
        <v>1207</v>
      </c>
      <c r="B130" s="19" t="s">
        <v>1208</v>
      </c>
      <c r="C130" s="19" t="s">
        <v>1209</v>
      </c>
      <c r="D130" s="19" t="s">
        <v>1462</v>
      </c>
      <c r="E130" s="113">
        <f>[1]!f_netasset_total(A130,"",100000000)</f>
        <v>10.465128761300001</v>
      </c>
      <c r="F130" s="85">
        <f>[1]!f_risk_trackerror_trackindex(A130,"20201024","20211024",2,1)</f>
        <v>0.63345584950625211</v>
      </c>
      <c r="G130" s="19">
        <f t="shared" ref="G130:G161" si="4">COUNTIFS(C:C,C130,E:E,"&gt;"&amp;E130)+1</f>
        <v>1</v>
      </c>
    </row>
    <row r="131" spans="1:7" x14ac:dyDescent="0.3">
      <c r="A131" s="19" t="s">
        <v>1210</v>
      </c>
      <c r="B131" s="19" t="s">
        <v>1211</v>
      </c>
      <c r="C131" s="19" t="s">
        <v>1212</v>
      </c>
      <c r="D131" s="19" t="s">
        <v>1463</v>
      </c>
      <c r="E131" s="113">
        <f>[1]!f_netasset_total(A131,"",100000000)</f>
        <v>3.4849475600000002</v>
      </c>
      <c r="F131" s="85">
        <f>[1]!f_risk_trackerror_trackindex(A131,"20201024","20211024",2,1)</f>
        <v>0.12971614123851241</v>
      </c>
      <c r="G131" s="19">
        <f t="shared" si="4"/>
        <v>1</v>
      </c>
    </row>
    <row r="132" spans="1:7" x14ac:dyDescent="0.3">
      <c r="A132" s="19" t="s">
        <v>1213</v>
      </c>
      <c r="B132" s="19" t="s">
        <v>1214</v>
      </c>
      <c r="C132" s="19" t="s">
        <v>1215</v>
      </c>
      <c r="D132" s="19" t="s">
        <v>1464</v>
      </c>
      <c r="E132" s="113">
        <f>[1]!f_netasset_total(A132,"",100000000)</f>
        <v>3.6989215243000002</v>
      </c>
      <c r="F132" s="85">
        <f>[1]!f_risk_trackerror_trackindex(A132,"20201024","20211024",2,1)</f>
        <v>0.62070422927344215</v>
      </c>
      <c r="G132" s="19">
        <f t="shared" si="4"/>
        <v>1</v>
      </c>
    </row>
    <row r="133" spans="1:7" x14ac:dyDescent="0.3">
      <c r="A133" s="19" t="s">
        <v>1216</v>
      </c>
      <c r="B133" s="19" t="s">
        <v>1217</v>
      </c>
      <c r="C133" s="19" t="s">
        <v>1218</v>
      </c>
      <c r="D133" s="19" t="s">
        <v>1465</v>
      </c>
      <c r="E133" s="113">
        <f>[1]!f_netasset_total(A133,"",100000000)</f>
        <v>21.7027984966</v>
      </c>
      <c r="F133" s="85">
        <f>[1]!f_risk_trackerror_trackindex(A133,"20201024","20211024",2,1)</f>
        <v>0.35925028187609265</v>
      </c>
      <c r="G133" s="19">
        <f t="shared" si="4"/>
        <v>1</v>
      </c>
    </row>
    <row r="134" spans="1:7" x14ac:dyDescent="0.3">
      <c r="A134" s="81" t="s">
        <v>1220</v>
      </c>
      <c r="B134" s="81" t="s">
        <v>1221</v>
      </c>
      <c r="C134" s="81" t="s">
        <v>1219</v>
      </c>
      <c r="D134" s="19" t="s">
        <v>2046</v>
      </c>
      <c r="E134" s="113">
        <f>[1]!f_netasset_total(A134,"",100000000)</f>
        <v>3.9083808848000001</v>
      </c>
      <c r="F134" s="85">
        <f>[1]!f_risk_trackerror_trackindex(A134,"20201024","20211024",2,1)</f>
        <v>0.39002432202696646</v>
      </c>
      <c r="G134" s="19">
        <f t="shared" si="4"/>
        <v>1</v>
      </c>
    </row>
    <row r="135" spans="1:7" x14ac:dyDescent="0.3">
      <c r="A135" s="81" t="s">
        <v>1222</v>
      </c>
      <c r="B135" s="81" t="s">
        <v>1223</v>
      </c>
      <c r="C135" s="81" t="s">
        <v>1219</v>
      </c>
      <c r="D135" s="19" t="s">
        <v>2046</v>
      </c>
      <c r="E135" s="113">
        <f>[1]!f_netasset_total(A135,"",100000000)</f>
        <v>3.2773041126</v>
      </c>
      <c r="F135" s="85">
        <f>[1]!f_risk_trackerror_trackindex(A135,"20201024","20211024",2,1)</f>
        <v>0.53905756822175588</v>
      </c>
      <c r="G135" s="19">
        <f t="shared" si="4"/>
        <v>2</v>
      </c>
    </row>
    <row r="136" spans="1:7" x14ac:dyDescent="0.3">
      <c r="A136" s="19" t="s">
        <v>1224</v>
      </c>
      <c r="B136" s="19" t="s">
        <v>1225</v>
      </c>
      <c r="C136" s="19" t="s">
        <v>1226</v>
      </c>
      <c r="D136" s="19" t="s">
        <v>1466</v>
      </c>
      <c r="E136" s="113">
        <f>[1]!f_netasset_total(A136,"",100000000)</f>
        <v>2.286111397</v>
      </c>
      <c r="F136" s="85">
        <f>[1]!f_risk_trackerror_trackindex(A136,"20201024","20211024",2,1)</f>
        <v>0.29459601154799825</v>
      </c>
      <c r="G136" s="19">
        <f t="shared" si="4"/>
        <v>1</v>
      </c>
    </row>
    <row r="137" spans="1:7" x14ac:dyDescent="0.3">
      <c r="A137" s="19" t="s">
        <v>1227</v>
      </c>
      <c r="B137" s="19" t="s">
        <v>1228</v>
      </c>
      <c r="C137" s="19" t="s">
        <v>1229</v>
      </c>
      <c r="D137" s="19" t="s">
        <v>1467</v>
      </c>
      <c r="E137" s="113">
        <f>[1]!f_netasset_total(A137,"",100000000)</f>
        <v>2.0833971997999998</v>
      </c>
      <c r="F137" s="85">
        <f>[1]!f_risk_trackerror_trackindex(A137,"20201024","20211024",2,1)</f>
        <v>0.59533053909134059</v>
      </c>
      <c r="G137" s="19">
        <f t="shared" si="4"/>
        <v>1</v>
      </c>
    </row>
    <row r="138" spans="1:7" x14ac:dyDescent="0.3">
      <c r="A138" s="19" t="s">
        <v>1231</v>
      </c>
      <c r="B138" s="19" t="s">
        <v>1232</v>
      </c>
      <c r="C138" s="19" t="s">
        <v>1230</v>
      </c>
      <c r="D138" s="19" t="s">
        <v>1468</v>
      </c>
      <c r="E138" s="113">
        <f>[1]!f_netasset_total(A138,"",100000000)</f>
        <v>30.2280419047</v>
      </c>
      <c r="F138" s="85">
        <f>[1]!f_risk_trackerror_trackindex(A138,"20201024","20211024",2,1)</f>
        <v>0.4530758751873103</v>
      </c>
      <c r="G138" s="19">
        <f t="shared" si="4"/>
        <v>1</v>
      </c>
    </row>
    <row r="139" spans="1:7" x14ac:dyDescent="0.3">
      <c r="A139" s="19" t="s">
        <v>1233</v>
      </c>
      <c r="B139" s="19" t="s">
        <v>1234</v>
      </c>
      <c r="C139" s="19" t="s">
        <v>1235</v>
      </c>
      <c r="D139" s="19" t="s">
        <v>1469</v>
      </c>
      <c r="E139" s="113">
        <f>[1]!f_netasset_total(A139,"",100000000)</f>
        <v>3.6055522669999998</v>
      </c>
      <c r="F139" s="85">
        <f>[1]!f_risk_trackerror_trackindex(A139,"20201024","20211024",2,1)</f>
        <v>1.5367284720190948</v>
      </c>
      <c r="G139" s="19">
        <f t="shared" si="4"/>
        <v>1</v>
      </c>
    </row>
    <row r="140" spans="1:7" x14ac:dyDescent="0.3">
      <c r="A140" s="19" t="s">
        <v>1237</v>
      </c>
      <c r="B140" s="19" t="s">
        <v>1238</v>
      </c>
      <c r="C140" s="19" t="s">
        <v>1236</v>
      </c>
      <c r="D140" s="19" t="s">
        <v>1470</v>
      </c>
      <c r="E140" s="113">
        <f>[1]!f_netasset_total(A140,"",100000000)</f>
        <v>153.61171761190002</v>
      </c>
      <c r="F140" s="85">
        <f>[1]!f_risk_trackerror_trackindex(A140,"20201024","20211024",2,1)</f>
        <v>0.35161491417380053</v>
      </c>
      <c r="G140" s="19">
        <f t="shared" si="4"/>
        <v>1</v>
      </c>
    </row>
    <row r="141" spans="1:7" x14ac:dyDescent="0.3">
      <c r="A141" s="19" t="s">
        <v>1239</v>
      </c>
      <c r="B141" s="19" t="s">
        <v>1240</v>
      </c>
      <c r="C141" s="19" t="s">
        <v>1236</v>
      </c>
      <c r="D141" s="19" t="s">
        <v>1470</v>
      </c>
      <c r="E141" s="113">
        <f>[1]!f_netasset_total(A141,"",100000000)</f>
        <v>57.497749776899994</v>
      </c>
      <c r="F141" s="85">
        <f>[1]!f_risk_trackerror_trackindex(A141,"20201024","20211024",2,1)</f>
        <v>8.2731609747216564E-2</v>
      </c>
      <c r="G141" s="19">
        <f t="shared" si="4"/>
        <v>2</v>
      </c>
    </row>
    <row r="142" spans="1:7" x14ac:dyDescent="0.3">
      <c r="A142" s="19" t="s">
        <v>1241</v>
      </c>
      <c r="B142" s="19" t="s">
        <v>1242</v>
      </c>
      <c r="C142" s="19" t="s">
        <v>1243</v>
      </c>
      <c r="D142" s="19" t="s">
        <v>1395</v>
      </c>
      <c r="E142" s="113">
        <f>[1]!f_netasset_total(A142,"",100000000)</f>
        <v>25.830136986599999</v>
      </c>
      <c r="F142" s="85">
        <f>[1]!f_risk_trackerror_trackindex(A142,"20201024","20211024",2,1)</f>
        <v>0.44174917405954417</v>
      </c>
      <c r="G142" s="19">
        <f t="shared" si="4"/>
        <v>1</v>
      </c>
    </row>
    <row r="143" spans="1:7" x14ac:dyDescent="0.3">
      <c r="A143" s="80" t="s">
        <v>1247</v>
      </c>
      <c r="B143" s="80" t="s">
        <v>1248</v>
      </c>
      <c r="C143" s="80" t="s">
        <v>1246</v>
      </c>
      <c r="D143" s="19" t="s">
        <v>2065</v>
      </c>
      <c r="E143" s="113">
        <f>[1]!f_netasset_total(A143,"",100000000)</f>
        <v>2.4016266974000002</v>
      </c>
      <c r="F143" s="85">
        <f>[1]!f_risk_trackerror_trackindex(A143,"20201024","20211024",2,1)</f>
        <v>0.463688399223527</v>
      </c>
      <c r="G143" s="19">
        <f t="shared" si="4"/>
        <v>2</v>
      </c>
    </row>
    <row r="144" spans="1:7" x14ac:dyDescent="0.3">
      <c r="A144" s="19" t="s">
        <v>1244</v>
      </c>
      <c r="B144" s="19" t="s">
        <v>1245</v>
      </c>
      <c r="C144" s="19" t="s">
        <v>1246</v>
      </c>
      <c r="D144" s="19" t="s">
        <v>1471</v>
      </c>
      <c r="E144" s="113">
        <f>[1]!f_netasset_total(A144,"",100000000)</f>
        <v>7.2788828069000004</v>
      </c>
      <c r="F144" s="85">
        <f>[1]!f_risk_trackerror_trackindex(A144,"20201024","20211024",2,1)</f>
        <v>0.27142780821277357</v>
      </c>
      <c r="G144" s="19">
        <f t="shared" si="4"/>
        <v>1</v>
      </c>
    </row>
    <row r="145" spans="1:7" x14ac:dyDescent="0.3">
      <c r="A145" s="81" t="s">
        <v>1249</v>
      </c>
      <c r="B145" s="81" t="s">
        <v>1250</v>
      </c>
      <c r="C145" s="81" t="s">
        <v>1251</v>
      </c>
      <c r="D145" s="19" t="s">
        <v>2079</v>
      </c>
      <c r="E145" s="113">
        <f>[1]!f_netasset_total(A145,"",100000000)</f>
        <v>54.204716114700005</v>
      </c>
      <c r="F145" s="85">
        <f>[1]!f_risk_trackerror_trackindex(A145,"20201024","20211024",2,1)</f>
        <v>5.3003604332255615E-2</v>
      </c>
      <c r="G145" s="19">
        <f t="shared" si="4"/>
        <v>1</v>
      </c>
    </row>
    <row r="146" spans="1:7" x14ac:dyDescent="0.3">
      <c r="A146" s="81" t="s">
        <v>1253</v>
      </c>
      <c r="B146" s="81" t="s">
        <v>1254</v>
      </c>
      <c r="C146" s="81" t="s">
        <v>1252</v>
      </c>
      <c r="D146" s="19" t="s">
        <v>2056</v>
      </c>
      <c r="E146" s="113">
        <f>[1]!f_netasset_total(A146,"",100000000)</f>
        <v>3.7666501472000005</v>
      </c>
      <c r="F146" s="85">
        <f>[1]!f_risk_trackerror_trackindex(A146,"20201024","20211024",2,1)</f>
        <v>9.8990977789140081E-2</v>
      </c>
      <c r="G146" s="19">
        <f t="shared" si="4"/>
        <v>1</v>
      </c>
    </row>
    <row r="147" spans="1:7" x14ac:dyDescent="0.3">
      <c r="A147" s="81" t="s">
        <v>1256</v>
      </c>
      <c r="B147" s="81" t="s">
        <v>1257</v>
      </c>
      <c r="C147" s="81" t="s">
        <v>1255</v>
      </c>
      <c r="D147" s="19" t="s">
        <v>2057</v>
      </c>
      <c r="E147" s="113">
        <f>[1]!f_netasset_total(A147,"",100000000)</f>
        <v>30.9698583612</v>
      </c>
      <c r="F147" s="85">
        <f>[1]!f_risk_trackerror_trackindex(A147,"20201024","20211024",2,1)</f>
        <v>8.5552293826032438E-2</v>
      </c>
      <c r="G147" s="19">
        <f t="shared" si="4"/>
        <v>2</v>
      </c>
    </row>
    <row r="148" spans="1:7" x14ac:dyDescent="0.3">
      <c r="A148" s="19" t="s">
        <v>1258</v>
      </c>
      <c r="B148" s="19" t="s">
        <v>1259</v>
      </c>
      <c r="C148" s="19" t="s">
        <v>1255</v>
      </c>
      <c r="D148" s="19" t="s">
        <v>1472</v>
      </c>
      <c r="E148" s="113">
        <f>[1]!f_netasset_total(A148,"",100000000)</f>
        <v>138.24931444969999</v>
      </c>
      <c r="F148" s="85">
        <f>[1]!f_risk_trackerror_trackindex(A148,"20201024","20211024",2,1)</f>
        <v>5.6879826702698331E-2</v>
      </c>
      <c r="G148" s="19">
        <f t="shared" si="4"/>
        <v>1</v>
      </c>
    </row>
    <row r="149" spans="1:7" x14ac:dyDescent="0.3">
      <c r="A149" s="19" t="s">
        <v>1261</v>
      </c>
      <c r="B149" s="19" t="s">
        <v>1262</v>
      </c>
      <c r="C149" s="19" t="s">
        <v>1260</v>
      </c>
      <c r="D149" s="19" t="s">
        <v>1473</v>
      </c>
      <c r="E149" s="113">
        <f>[1]!f_netasset_total(A149,"",100000000)</f>
        <v>47.844771191099994</v>
      </c>
      <c r="F149" s="85">
        <f>[1]!f_risk_trackerror_trackindex(A149,"20201024","20211024",2,1)</f>
        <v>7.858677399988187E-2</v>
      </c>
      <c r="G149" s="19">
        <f t="shared" si="4"/>
        <v>1</v>
      </c>
    </row>
    <row r="150" spans="1:7" x14ac:dyDescent="0.3">
      <c r="A150" s="81" t="s">
        <v>1264</v>
      </c>
      <c r="B150" s="81" t="s">
        <v>1265</v>
      </c>
      <c r="C150" s="81" t="s">
        <v>1263</v>
      </c>
      <c r="D150" s="19" t="s">
        <v>2037</v>
      </c>
      <c r="E150" s="113">
        <f>[1]!f_netasset_total(A150,"",100000000)</f>
        <v>15.370555145799999</v>
      </c>
      <c r="F150" s="85">
        <f>[1]!f_risk_trackerror_trackindex(A150,"20201024","20211024",2,1)</f>
        <v>0.11320260806236006</v>
      </c>
      <c r="G150" s="19">
        <f t="shared" si="4"/>
        <v>1</v>
      </c>
    </row>
    <row r="151" spans="1:7" x14ac:dyDescent="0.3">
      <c r="A151" s="19" t="s">
        <v>1267</v>
      </c>
      <c r="B151" s="19" t="s">
        <v>1268</v>
      </c>
      <c r="C151" s="19" t="s">
        <v>1266</v>
      </c>
      <c r="D151" s="19" t="s">
        <v>1474</v>
      </c>
      <c r="E151" s="113">
        <f>[1]!f_netasset_total(A151,"",100000000)</f>
        <v>125.1181685758</v>
      </c>
      <c r="F151" s="85">
        <f>[1]!f_risk_trackerror_trackindex(A151,"20201024","20211024",2,1)</f>
        <v>0.76312169217825199</v>
      </c>
      <c r="G151" s="19">
        <f t="shared" si="4"/>
        <v>1</v>
      </c>
    </row>
    <row r="152" spans="1:7" x14ac:dyDescent="0.3">
      <c r="A152" s="19" t="s">
        <v>1269</v>
      </c>
      <c r="B152" s="19" t="s">
        <v>1270</v>
      </c>
      <c r="C152" s="19" t="s">
        <v>1266</v>
      </c>
      <c r="D152" s="19" t="s">
        <v>1474</v>
      </c>
      <c r="E152" s="113">
        <f>[1]!f_netasset_total(A152,"",100000000)</f>
        <v>16.5853448949</v>
      </c>
      <c r="F152" s="85">
        <f>[1]!f_risk_trackerror_trackindex(A152,"20201024","20211024",2,1)</f>
        <v>0.29319295136266577</v>
      </c>
      <c r="G152" s="19">
        <f t="shared" si="4"/>
        <v>2</v>
      </c>
    </row>
    <row r="153" spans="1:7" x14ac:dyDescent="0.3">
      <c r="A153" s="19" t="s">
        <v>1272</v>
      </c>
      <c r="B153" s="19" t="s">
        <v>1273</v>
      </c>
      <c r="C153" s="19" t="s">
        <v>1271</v>
      </c>
      <c r="D153" s="19" t="s">
        <v>1475</v>
      </c>
      <c r="E153" s="113">
        <f>[1]!f_netasset_total(A153,"",100000000)</f>
        <v>30.781916501199998</v>
      </c>
      <c r="F153" s="85">
        <f>[1]!f_risk_trackerror_trackindex(A153,"20201024","20211024",2,1)</f>
        <v>0.1098999597765473</v>
      </c>
      <c r="G153" s="19">
        <f t="shared" si="4"/>
        <v>1</v>
      </c>
    </row>
    <row r="154" spans="1:7" x14ac:dyDescent="0.3">
      <c r="A154" s="19" t="s">
        <v>1274</v>
      </c>
      <c r="B154" s="19" t="s">
        <v>1275</v>
      </c>
      <c r="C154" s="19" t="s">
        <v>1271</v>
      </c>
      <c r="D154" s="19" t="s">
        <v>1475</v>
      </c>
      <c r="E154" s="113">
        <f>[1]!f_netasset_total(A154,"",100000000)</f>
        <v>11.9803789901</v>
      </c>
      <c r="F154" s="85">
        <f>[1]!f_risk_trackerror_trackindex(A154,"20201024","20211024",2,1)</f>
        <v>0.95233902453817332</v>
      </c>
      <c r="G154" s="19">
        <f t="shared" si="4"/>
        <v>2</v>
      </c>
    </row>
    <row r="155" spans="1:7" x14ac:dyDescent="0.3">
      <c r="A155" s="81" t="s">
        <v>1277</v>
      </c>
      <c r="B155" s="81" t="s">
        <v>1278</v>
      </c>
      <c r="C155" s="81" t="s">
        <v>1276</v>
      </c>
      <c r="D155" s="19" t="s">
        <v>2058</v>
      </c>
      <c r="E155" s="113">
        <f>[1]!f_netasset_total(A155,"",100000000)</f>
        <v>26.559878608200002</v>
      </c>
      <c r="F155" s="85">
        <f>[1]!f_risk_trackerror_trackindex(A155,"20201024","20211024",2,1)</f>
        <v>8.6098218552088712E-2</v>
      </c>
      <c r="G155" s="19">
        <f t="shared" si="4"/>
        <v>1</v>
      </c>
    </row>
    <row r="156" spans="1:7" x14ac:dyDescent="0.3">
      <c r="A156" s="19" t="s">
        <v>1280</v>
      </c>
      <c r="B156" s="19" t="s">
        <v>1281</v>
      </c>
      <c r="C156" s="19" t="s">
        <v>1279</v>
      </c>
      <c r="D156" s="19" t="s">
        <v>1476</v>
      </c>
      <c r="E156" s="113">
        <f>[1]!f_netasset_total(A156,"",100000000)</f>
        <v>8.7361701402000005</v>
      </c>
      <c r="F156" s="85">
        <f>[1]!f_risk_trackerror_trackindex(A156,"20201024","20211024",2,1)</f>
        <v>6.0194720762168558E-2</v>
      </c>
      <c r="G156" s="19">
        <f t="shared" si="4"/>
        <v>1</v>
      </c>
    </row>
    <row r="157" spans="1:7" x14ac:dyDescent="0.3">
      <c r="A157" s="81" t="s">
        <v>2042</v>
      </c>
      <c r="B157" s="81" t="s">
        <v>2043</v>
      </c>
      <c r="C157" s="81" t="s">
        <v>2044</v>
      </c>
      <c r="D157" s="19" t="s">
        <v>2045</v>
      </c>
      <c r="E157" s="113">
        <f>[1]!f_netasset_total(A157,"",100000000)</f>
        <v>0.98868307900000008</v>
      </c>
      <c r="F157" s="85">
        <f>[1]!f_risk_trackerror_trackindex(A157,"20201024","20211024",2,1)</f>
        <v>0.31047511775245057</v>
      </c>
      <c r="G157" s="19">
        <f t="shared" si="4"/>
        <v>1</v>
      </c>
    </row>
    <row r="158" spans="1:7" x14ac:dyDescent="0.3">
      <c r="A158" s="19" t="s">
        <v>1282</v>
      </c>
      <c r="B158" s="19" t="s">
        <v>1283</v>
      </c>
      <c r="C158" s="19" t="s">
        <v>1284</v>
      </c>
      <c r="D158" s="19" t="s">
        <v>1477</v>
      </c>
      <c r="E158" s="113">
        <f>[1]!f_netasset_total(A158,"",100000000)</f>
        <v>7.4169627972000001</v>
      </c>
      <c r="F158" s="85">
        <f>[1]!f_risk_trackerror_trackindex(A158,"20201024","20211024",2,1)</f>
        <v>8.0144224516312507E-2</v>
      </c>
      <c r="G158" s="19">
        <f t="shared" si="4"/>
        <v>1</v>
      </c>
    </row>
    <row r="159" spans="1:7" x14ac:dyDescent="0.3">
      <c r="A159" s="19" t="s">
        <v>1285</v>
      </c>
      <c r="B159" s="19" t="s">
        <v>1286</v>
      </c>
      <c r="C159" s="19" t="s">
        <v>1287</v>
      </c>
      <c r="D159" s="19" t="s">
        <v>1478</v>
      </c>
      <c r="E159" s="113">
        <f>[1]!f_netasset_total(A159,"",100000000)</f>
        <v>2.0106121213999999</v>
      </c>
      <c r="F159" s="85">
        <f>[1]!f_risk_trackerror_trackindex(A159,"20201024","20211024",2,1)</f>
        <v>0.25657589943887704</v>
      </c>
      <c r="G159" s="19">
        <f t="shared" si="4"/>
        <v>2</v>
      </c>
    </row>
    <row r="160" spans="1:7" x14ac:dyDescent="0.3">
      <c r="A160" s="19" t="s">
        <v>1288</v>
      </c>
      <c r="B160" s="19" t="s">
        <v>1289</v>
      </c>
      <c r="C160" s="19" t="s">
        <v>1287</v>
      </c>
      <c r="D160" s="19" t="s">
        <v>1478</v>
      </c>
      <c r="E160" s="113">
        <f>[1]!f_netasset_total(A160,"",100000000)</f>
        <v>26.384200061399998</v>
      </c>
      <c r="F160" s="85">
        <f>[1]!f_risk_trackerror_trackindex(A160,"20201024","20211024",2,1)</f>
        <v>0.7237328007028061</v>
      </c>
      <c r="G160" s="19">
        <f t="shared" si="4"/>
        <v>1</v>
      </c>
    </row>
    <row r="161" spans="1:7" x14ac:dyDescent="0.3">
      <c r="A161" s="19" t="s">
        <v>1290</v>
      </c>
      <c r="B161" s="19" t="s">
        <v>1291</v>
      </c>
      <c r="C161" s="19" t="s">
        <v>1292</v>
      </c>
      <c r="D161" s="19" t="s">
        <v>1479</v>
      </c>
      <c r="E161" s="113">
        <f>[1]!f_netasset_total(A161,"",100000000)</f>
        <v>2.4618847160000001</v>
      </c>
      <c r="F161" s="85">
        <f>[1]!f_risk_trackerror_trackindex(A161,"20201024","20211024",2,1)</f>
        <v>1.9471833246493759</v>
      </c>
      <c r="G161" s="19">
        <f t="shared" si="4"/>
        <v>2</v>
      </c>
    </row>
    <row r="162" spans="1:7" x14ac:dyDescent="0.3">
      <c r="A162" s="19" t="s">
        <v>1293</v>
      </c>
      <c r="B162" s="19" t="s">
        <v>1294</v>
      </c>
      <c r="C162" s="19" t="s">
        <v>1292</v>
      </c>
      <c r="D162" s="19" t="s">
        <v>1479</v>
      </c>
      <c r="E162" s="113">
        <f>[1]!f_netasset_total(A162,"",100000000)</f>
        <v>4.3736320672</v>
      </c>
      <c r="F162" s="85">
        <f>[1]!f_risk_trackerror_trackindex(A162,"20201024","20211024",2,1)</f>
        <v>1.1186421889898244</v>
      </c>
      <c r="G162" s="19">
        <f t="shared" ref="G162:G193" si="5">COUNTIFS(C:C,C162,E:E,"&gt;"&amp;E162)+1</f>
        <v>1</v>
      </c>
    </row>
    <row r="163" spans="1:7" x14ac:dyDescent="0.3">
      <c r="A163" s="19" t="s">
        <v>1295</v>
      </c>
      <c r="B163" s="19" t="s">
        <v>1296</v>
      </c>
      <c r="C163" s="19" t="s">
        <v>1297</v>
      </c>
      <c r="D163" s="19" t="s">
        <v>1480</v>
      </c>
      <c r="E163" s="113">
        <f>[1]!f_netasset_total(A163,"",100000000)</f>
        <v>0.90402662439999992</v>
      </c>
      <c r="F163" s="85">
        <f>[1]!f_risk_trackerror_trackindex(A163,"20201024","20211024",2,1)</f>
        <v>0.86545132935669788</v>
      </c>
      <c r="G163" s="19">
        <f t="shared" si="5"/>
        <v>2</v>
      </c>
    </row>
    <row r="164" spans="1:7" x14ac:dyDescent="0.3">
      <c r="A164" s="19" t="s">
        <v>1298</v>
      </c>
      <c r="B164" s="19" t="s">
        <v>1299</v>
      </c>
      <c r="C164" s="19" t="s">
        <v>1297</v>
      </c>
      <c r="D164" s="19" t="s">
        <v>1480</v>
      </c>
      <c r="E164" s="113">
        <f>[1]!f_netasset_total(A164,"",100000000)</f>
        <v>2.5564322797000001</v>
      </c>
      <c r="F164" s="85">
        <f>[1]!f_risk_trackerror_trackindex(A164,"20201024","20211024",2,1)</f>
        <v>0.82743705425582492</v>
      </c>
      <c r="G164" s="19">
        <f t="shared" si="5"/>
        <v>1</v>
      </c>
    </row>
    <row r="165" spans="1:7" x14ac:dyDescent="0.3">
      <c r="A165" s="81" t="s">
        <v>1300</v>
      </c>
      <c r="B165" s="81" t="s">
        <v>1301</v>
      </c>
      <c r="C165" s="81" t="s">
        <v>1302</v>
      </c>
      <c r="D165" s="19" t="s">
        <v>2081</v>
      </c>
      <c r="E165" s="113">
        <f>[1]!f_netasset_total(A165,"",100000000)</f>
        <v>4.3529393187999998</v>
      </c>
      <c r="F165" s="85">
        <f>[1]!f_risk_trackerror_trackindex(A165,"20201024","20211024",2,1)</f>
        <v>0.21789228069776598</v>
      </c>
      <c r="G165" s="19">
        <f t="shared" si="5"/>
        <v>1</v>
      </c>
    </row>
    <row r="166" spans="1:7" x14ac:dyDescent="0.3">
      <c r="A166" s="19" t="s">
        <v>1303</v>
      </c>
      <c r="B166" s="19" t="s">
        <v>1304</v>
      </c>
      <c r="C166" s="19" t="s">
        <v>1305</v>
      </c>
      <c r="D166" s="19" t="s">
        <v>1481</v>
      </c>
      <c r="E166" s="113">
        <f>[1]!f_netasset_total(A166,"",100000000)</f>
        <v>3.3357240960000003</v>
      </c>
      <c r="F166" s="85">
        <f>[1]!f_risk_trackerror_trackindex(A166,"20201024","20211024",2,1)</f>
        <v>0.6392555571085462</v>
      </c>
      <c r="G166" s="19">
        <f t="shared" si="5"/>
        <v>1</v>
      </c>
    </row>
    <row r="167" spans="1:7" x14ac:dyDescent="0.3">
      <c r="A167" s="81" t="s">
        <v>1307</v>
      </c>
      <c r="B167" s="81" t="s">
        <v>1308</v>
      </c>
      <c r="C167" s="81" t="s">
        <v>1306</v>
      </c>
      <c r="D167" s="19" t="s">
        <v>2082</v>
      </c>
      <c r="E167" s="113">
        <f>[1]!f_netasset_total(A167,"",100000000)</f>
        <v>2.2828651927000001</v>
      </c>
      <c r="F167" s="85">
        <f>[1]!f_risk_trackerror_trackindex(A167,"20201024","20211024",2,1)</f>
        <v>2.2434652048728911</v>
      </c>
      <c r="G167" s="19">
        <f t="shared" si="5"/>
        <v>1</v>
      </c>
    </row>
    <row r="168" spans="1:7" x14ac:dyDescent="0.3">
      <c r="A168" s="19" t="s">
        <v>1309</v>
      </c>
      <c r="B168" s="19" t="s">
        <v>1310</v>
      </c>
      <c r="C168" s="19" t="s">
        <v>1311</v>
      </c>
      <c r="D168" s="19" t="s">
        <v>1482</v>
      </c>
      <c r="E168" s="113">
        <f>[1]!f_netasset_total(A168,"",100000000)</f>
        <v>8.9830395888000005</v>
      </c>
      <c r="F168" s="85">
        <f>[1]!f_risk_trackerror_trackindex(A168,"20201024","20211024",2,1)</f>
        <v>0.67719919195359024</v>
      </c>
      <c r="G168" s="19">
        <f t="shared" si="5"/>
        <v>1</v>
      </c>
    </row>
    <row r="169" spans="1:7" x14ac:dyDescent="0.3">
      <c r="A169" s="19" t="s">
        <v>1312</v>
      </c>
      <c r="B169" s="19" t="s">
        <v>1313</v>
      </c>
      <c r="C169" s="19" t="s">
        <v>1314</v>
      </c>
      <c r="D169" s="19" t="s">
        <v>1483</v>
      </c>
      <c r="E169" s="113">
        <f>[1]!f_netasset_total(A169,"",100000000)</f>
        <v>5.1491948519999999</v>
      </c>
      <c r="F169" s="85">
        <f>[1]!f_risk_trackerror_trackindex(A169,"20201024","20211024",2,1)</f>
        <v>0.76050897220268643</v>
      </c>
      <c r="G169" s="19">
        <f t="shared" si="5"/>
        <v>1</v>
      </c>
    </row>
    <row r="170" spans="1:7" x14ac:dyDescent="0.3">
      <c r="A170" s="19" t="s">
        <v>1315</v>
      </c>
      <c r="B170" s="19" t="s">
        <v>1316</v>
      </c>
      <c r="C170" s="19" t="s">
        <v>1314</v>
      </c>
      <c r="D170" s="19" t="s">
        <v>1483</v>
      </c>
      <c r="E170" s="113">
        <f>[1]!f_netasset_total(A170,"",100000000)</f>
        <v>4.4741883929000004</v>
      </c>
      <c r="F170" s="85">
        <f>[1]!f_risk_trackerror_trackindex(A170,"20201024","20211024",2,1)</f>
        <v>0.32932195953730276</v>
      </c>
      <c r="G170" s="19">
        <f t="shared" si="5"/>
        <v>2</v>
      </c>
    </row>
    <row r="171" spans="1:7" x14ac:dyDescent="0.3">
      <c r="A171" s="19" t="s">
        <v>1317</v>
      </c>
      <c r="B171" s="19" t="s">
        <v>1318</v>
      </c>
      <c r="C171" s="19" t="s">
        <v>1319</v>
      </c>
      <c r="D171" s="19" t="s">
        <v>1484</v>
      </c>
      <c r="E171" s="113">
        <f>[1]!f_netasset_total(A171,"",100000000)</f>
        <v>2.4585043120000001</v>
      </c>
      <c r="F171" s="85">
        <f>[1]!f_risk_trackerror_trackindex(A171,"20201024","20211024",2,1)</f>
        <v>0.81761986157898336</v>
      </c>
      <c r="G171" s="19">
        <f t="shared" si="5"/>
        <v>1</v>
      </c>
    </row>
    <row r="172" spans="1:7" x14ac:dyDescent="0.3">
      <c r="A172" s="19" t="s">
        <v>1320</v>
      </c>
      <c r="B172" s="19" t="s">
        <v>1321</v>
      </c>
      <c r="C172" s="19" t="s">
        <v>1322</v>
      </c>
      <c r="D172" s="19" t="s">
        <v>1485</v>
      </c>
      <c r="E172" s="113">
        <f>[1]!f_netasset_total(A172,"",100000000)</f>
        <v>29.6516483831</v>
      </c>
      <c r="F172" s="85">
        <f>[1]!f_risk_trackerror_trackindex(A172,"20201024","20211024",2,1)</f>
        <v>0.67312054574268243</v>
      </c>
      <c r="G172" s="19">
        <f t="shared" si="5"/>
        <v>4</v>
      </c>
    </row>
    <row r="173" spans="1:7" x14ac:dyDescent="0.3">
      <c r="A173" s="19" t="s">
        <v>1323</v>
      </c>
      <c r="B173" s="19" t="s">
        <v>1324</v>
      </c>
      <c r="C173" s="19" t="s">
        <v>1322</v>
      </c>
      <c r="D173" s="19" t="s">
        <v>1485</v>
      </c>
      <c r="E173" s="113">
        <f>[1]!f_netasset_total(A173,"",100000000)</f>
        <v>26.661651348099998</v>
      </c>
      <c r="F173" s="85">
        <f>[1]!f_risk_trackerror_trackindex(A173,"20201024","20211024",2,1)</f>
        <v>1.4105310926971704</v>
      </c>
      <c r="G173" s="19">
        <f t="shared" si="5"/>
        <v>5</v>
      </c>
    </row>
    <row r="174" spans="1:7" x14ac:dyDescent="0.3">
      <c r="A174" s="19" t="s">
        <v>1325</v>
      </c>
      <c r="B174" s="19" t="s">
        <v>1326</v>
      </c>
      <c r="C174" s="19" t="s">
        <v>1322</v>
      </c>
      <c r="D174" s="19" t="s">
        <v>1485</v>
      </c>
      <c r="E174" s="113">
        <f>[1]!f_netasset_total(A174,"",100000000)</f>
        <v>49.135331286899998</v>
      </c>
      <c r="F174" s="85">
        <f>[1]!f_risk_trackerror_trackindex(A174,"20201024","20211024",2,1)</f>
        <v>0.7378883290122018</v>
      </c>
      <c r="G174" s="19">
        <f t="shared" si="5"/>
        <v>3</v>
      </c>
    </row>
    <row r="175" spans="1:7" x14ac:dyDescent="0.3">
      <c r="A175" s="19" t="s">
        <v>1327</v>
      </c>
      <c r="B175" s="19" t="s">
        <v>1328</v>
      </c>
      <c r="C175" s="19" t="s">
        <v>1322</v>
      </c>
      <c r="D175" s="19" t="s">
        <v>1485</v>
      </c>
      <c r="E175" s="113">
        <f>[1]!f_netasset_total(A175,"",100000000)</f>
        <v>83.606821725000003</v>
      </c>
      <c r="F175" s="85">
        <f>[1]!f_risk_trackerror_trackindex(A175,"20201024","20211024",2,1)</f>
        <v>9.4737449804297491E-2</v>
      </c>
      <c r="G175" s="19">
        <f t="shared" si="5"/>
        <v>1</v>
      </c>
    </row>
    <row r="176" spans="1:7" x14ac:dyDescent="0.3">
      <c r="A176" s="19" t="s">
        <v>1329</v>
      </c>
      <c r="B176" s="19" t="s">
        <v>1330</v>
      </c>
      <c r="C176" s="19" t="s">
        <v>1322</v>
      </c>
      <c r="D176" s="19" t="s">
        <v>1485</v>
      </c>
      <c r="E176" s="113">
        <f>[1]!f_netasset_total(A176,"",100000000)</f>
        <v>66.245740186700004</v>
      </c>
      <c r="F176" s="85">
        <f>[1]!f_risk_trackerror_trackindex(A176,"20201024","20211024",2,1)</f>
        <v>0.65011322995469534</v>
      </c>
      <c r="G176" s="19">
        <f t="shared" si="5"/>
        <v>2</v>
      </c>
    </row>
    <row r="177" spans="1:7" x14ac:dyDescent="0.3">
      <c r="A177" s="19" t="s">
        <v>1332</v>
      </c>
      <c r="B177" s="19" t="s">
        <v>1333</v>
      </c>
      <c r="C177" s="19" t="s">
        <v>1331</v>
      </c>
      <c r="D177" s="19" t="s">
        <v>1486</v>
      </c>
      <c r="E177" s="113">
        <f>[1]!f_netasset_total(A177,"",100000000)</f>
        <v>2.8489508749999999</v>
      </c>
      <c r="F177" s="85">
        <f>[1]!f_risk_trackerror_trackindex(A177,"20201024","20211024",2,1)</f>
        <v>0.1322673616340472</v>
      </c>
      <c r="G177" s="19">
        <f t="shared" si="5"/>
        <v>1</v>
      </c>
    </row>
    <row r="178" spans="1:7" x14ac:dyDescent="0.3">
      <c r="A178" s="81" t="s">
        <v>2086</v>
      </c>
      <c r="B178" s="81" t="s">
        <v>2087</v>
      </c>
      <c r="C178" s="81" t="s">
        <v>1334</v>
      </c>
      <c r="D178" s="19" t="s">
        <v>2085</v>
      </c>
      <c r="E178" s="113">
        <f>[1]!f_netasset_total(A178,"",100000000)</f>
        <v>1.359607147</v>
      </c>
      <c r="F178" s="85">
        <f>[1]!f_risk_trackerror_trackindex(A178,"20201024","20211024",2,1)</f>
        <v>0.49780289047389364</v>
      </c>
      <c r="G178" s="19">
        <f t="shared" si="5"/>
        <v>2</v>
      </c>
    </row>
    <row r="179" spans="1:7" x14ac:dyDescent="0.3">
      <c r="A179" s="19" t="s">
        <v>1335</v>
      </c>
      <c r="B179" s="19" t="s">
        <v>1336</v>
      </c>
      <c r="C179" s="19" t="s">
        <v>1334</v>
      </c>
      <c r="D179" s="19" t="s">
        <v>1487</v>
      </c>
      <c r="E179" s="113">
        <f>[1]!f_netasset_total(A179,"",100000000)</f>
        <v>16.0383873571</v>
      </c>
      <c r="F179" s="85">
        <f>[1]!f_risk_trackerror_trackindex(A179,"20201024","20211024",2,1)</f>
        <v>0.19213472539217819</v>
      </c>
      <c r="G179" s="19">
        <f t="shared" si="5"/>
        <v>1</v>
      </c>
    </row>
    <row r="180" spans="1:7" x14ac:dyDescent="0.3">
      <c r="A180" s="81" t="s">
        <v>1338</v>
      </c>
      <c r="B180" s="81" t="s">
        <v>1339</v>
      </c>
      <c r="C180" s="81" t="s">
        <v>1337</v>
      </c>
      <c r="D180" s="19" t="s">
        <v>2039</v>
      </c>
      <c r="E180" s="113">
        <f>[1]!f_netasset_total(A180,"",100000000)</f>
        <v>80.452365412999995</v>
      </c>
      <c r="F180" s="85">
        <f>[1]!f_risk_trackerror_trackindex(A180,"20201024","20211024",2,1)</f>
        <v>0.17466074106502527</v>
      </c>
      <c r="G180" s="19">
        <f t="shared" si="5"/>
        <v>1</v>
      </c>
    </row>
    <row r="181" spans="1:7" x14ac:dyDescent="0.3">
      <c r="A181" s="19" t="s">
        <v>1341</v>
      </c>
      <c r="B181" s="19" t="s">
        <v>1342</v>
      </c>
      <c r="C181" s="19" t="s">
        <v>1340</v>
      </c>
      <c r="D181" s="19" t="s">
        <v>1488</v>
      </c>
      <c r="E181" s="113">
        <f>[1]!f_netasset_total(A181,"",100000000)</f>
        <v>164.92950108629998</v>
      </c>
      <c r="F181" s="85">
        <f>[1]!f_risk_trackerror_trackindex(A181,"20201024","20211024",2,1)</f>
        <v>9.1622700980056121E-2</v>
      </c>
      <c r="G181" s="19">
        <f t="shared" si="5"/>
        <v>1</v>
      </c>
    </row>
    <row r="182" spans="1:7" x14ac:dyDescent="0.3">
      <c r="A182" s="81" t="s">
        <v>1344</v>
      </c>
      <c r="B182" s="81" t="s">
        <v>1345</v>
      </c>
      <c r="C182" s="81" t="s">
        <v>1343</v>
      </c>
      <c r="D182" s="19" t="s">
        <v>2059</v>
      </c>
      <c r="E182" s="113">
        <f>[1]!f_netasset_total(A182,"",100000000)</f>
        <v>120.1227919049</v>
      </c>
      <c r="F182" s="85">
        <f>[1]!f_risk_trackerror_trackindex(A182,"20201024","20211024",2,1)</f>
        <v>0.18100653532941802</v>
      </c>
      <c r="G182" s="19">
        <f t="shared" si="5"/>
        <v>1</v>
      </c>
    </row>
    <row r="183" spans="1:7" x14ac:dyDescent="0.3">
      <c r="A183" s="19" t="s">
        <v>1347</v>
      </c>
      <c r="B183" s="19" t="s">
        <v>1348</v>
      </c>
      <c r="C183" s="19" t="s">
        <v>1346</v>
      </c>
      <c r="D183" s="19" t="s">
        <v>1489</v>
      </c>
      <c r="E183" s="113">
        <f>[1]!f_netasset_total(A183,"",100000000)</f>
        <v>2.5241492619999999</v>
      </c>
      <c r="F183" s="85">
        <f>[1]!f_risk_trackerror_trackindex(A183,"20201024","20211024",2,1)</f>
        <v>0.51344402559543956</v>
      </c>
      <c r="G183" s="19">
        <f t="shared" si="5"/>
        <v>1</v>
      </c>
    </row>
    <row r="184" spans="1:7" x14ac:dyDescent="0.3">
      <c r="A184" s="19" t="s">
        <v>2006</v>
      </c>
      <c r="B184" s="82" t="s">
        <v>1349</v>
      </c>
      <c r="C184" s="82" t="s">
        <v>1350</v>
      </c>
      <c r="D184" s="82" t="s">
        <v>2093</v>
      </c>
      <c r="E184" s="113">
        <f>[1]!f_netasset_total(A184,"",100000000)</f>
        <v>10.232948717799999</v>
      </c>
      <c r="F184" s="85">
        <f>[1]!f_risk_trackerror_trackindex(A184,"20201024","20211024",2,1)</f>
        <v>0.25902905091861866</v>
      </c>
      <c r="G184" s="19">
        <f t="shared" si="5"/>
        <v>1</v>
      </c>
    </row>
    <row r="185" spans="1:7" x14ac:dyDescent="0.3">
      <c r="A185" s="81" t="s">
        <v>1351</v>
      </c>
      <c r="B185" s="81" t="s">
        <v>1352</v>
      </c>
      <c r="C185" s="81" t="s">
        <v>1353</v>
      </c>
      <c r="D185" s="19" t="s">
        <v>2071</v>
      </c>
      <c r="E185" s="113">
        <f>[1]!f_netasset_total(A185,"",100000000)</f>
        <v>1.3463291141999998</v>
      </c>
      <c r="F185" s="85">
        <f>[1]!f_risk_trackerror_trackindex(A185,"20201024","20211024",2,1)</f>
        <v>0.15581658246998498</v>
      </c>
      <c r="G185" s="19">
        <f t="shared" si="5"/>
        <v>1</v>
      </c>
    </row>
    <row r="186" spans="1:7" x14ac:dyDescent="0.3">
      <c r="A186" s="81" t="s">
        <v>1355</v>
      </c>
      <c r="B186" s="81" t="s">
        <v>1356</v>
      </c>
      <c r="C186" s="81" t="s">
        <v>1354</v>
      </c>
      <c r="D186" s="19" t="s">
        <v>2033</v>
      </c>
      <c r="E186" s="113">
        <f>[1]!f_netasset_total(A186,"",100000000)</f>
        <v>34.535352634100001</v>
      </c>
      <c r="F186" s="85">
        <f>[1]!f_risk_trackerror_trackindex(A186,"20201024","20211024",2,1)</f>
        <v>0.12664565361857752</v>
      </c>
      <c r="G186" s="19">
        <f t="shared" si="5"/>
        <v>1</v>
      </c>
    </row>
    <row r="187" spans="1:7" x14ac:dyDescent="0.3">
      <c r="A187" s="19" t="s">
        <v>1358</v>
      </c>
      <c r="B187" s="19" t="s">
        <v>1359</v>
      </c>
      <c r="C187" s="19" t="s">
        <v>1357</v>
      </c>
      <c r="D187" s="19" t="s">
        <v>1490</v>
      </c>
      <c r="E187" s="113">
        <f>[1]!f_netasset_total(A187,"",100000000)</f>
        <v>3.2860961748999999</v>
      </c>
      <c r="F187" s="85">
        <f>[1]!f_risk_trackerror_trackindex(A187,"20201024","20211024",2,1)</f>
        <v>2.098839150363311</v>
      </c>
      <c r="G187" s="19">
        <f t="shared" si="5"/>
        <v>1</v>
      </c>
    </row>
    <row r="188" spans="1:7" x14ac:dyDescent="0.3">
      <c r="A188" s="81" t="s">
        <v>1361</v>
      </c>
      <c r="B188" s="81" t="s">
        <v>1362</v>
      </c>
      <c r="C188" s="81" t="s">
        <v>1360</v>
      </c>
      <c r="D188" s="19" t="s">
        <v>2060</v>
      </c>
      <c r="E188" s="113">
        <f>[1]!f_netasset_total(A188,"",100000000)</f>
        <v>90.631488275599992</v>
      </c>
      <c r="F188" s="85">
        <f>[1]!f_risk_trackerror_trackindex(A188,"20201024","20211024",2,1)</f>
        <v>0.16476968659292729</v>
      </c>
      <c r="G188" s="19">
        <f t="shared" si="5"/>
        <v>1</v>
      </c>
    </row>
    <row r="189" spans="1:7" x14ac:dyDescent="0.3">
      <c r="A189" s="19" t="s">
        <v>1364</v>
      </c>
      <c r="B189" s="19" t="s">
        <v>1365</v>
      </c>
      <c r="C189" s="19" t="s">
        <v>1363</v>
      </c>
      <c r="D189" s="19" t="s">
        <v>1491</v>
      </c>
      <c r="E189" s="113">
        <f>[1]!f_netasset_total(A189,"",100000000)</f>
        <v>1.6749752952000001</v>
      </c>
      <c r="F189" s="85">
        <f>[1]!f_risk_trackerror_trackindex(A189,"20201024","20211024",2,1)</f>
        <v>0.21648138450455989</v>
      </c>
      <c r="G189" s="19">
        <f t="shared" si="5"/>
        <v>1</v>
      </c>
    </row>
    <row r="190" spans="1:7" x14ac:dyDescent="0.3">
      <c r="A190" s="19" t="s">
        <v>1367</v>
      </c>
      <c r="B190" s="19" t="s">
        <v>1368</v>
      </c>
      <c r="C190" s="19" t="s">
        <v>1366</v>
      </c>
      <c r="D190" s="19" t="s">
        <v>1492</v>
      </c>
      <c r="E190" s="113">
        <f>[1]!f_netasset_total(A190,"",100000000)</f>
        <v>8.4684829007999998</v>
      </c>
      <c r="F190" s="85">
        <f>[1]!f_risk_trackerror_trackindex(A190,"20201024","20211024",2,1)</f>
        <v>0.85068917196566463</v>
      </c>
      <c r="G190" s="19">
        <f t="shared" si="5"/>
        <v>1</v>
      </c>
    </row>
    <row r="191" spans="1:7" x14ac:dyDescent="0.3">
      <c r="A191" s="19" t="s">
        <v>1369</v>
      </c>
      <c r="B191" s="19" t="s">
        <v>1370</v>
      </c>
      <c r="C191" s="19" t="s">
        <v>1366</v>
      </c>
      <c r="D191" s="19" t="s">
        <v>1492</v>
      </c>
      <c r="E191" s="113">
        <f>[1]!f_netasset_total(A191,"",100000000)</f>
        <v>7.7377296753999998</v>
      </c>
      <c r="F191" s="85">
        <f>[1]!f_risk_trackerror_trackindex(A191,"20201024","20211024",2,1)</f>
        <v>0.34444147049918628</v>
      </c>
      <c r="G191" s="19">
        <f t="shared" si="5"/>
        <v>2</v>
      </c>
    </row>
    <row r="192" spans="1:7" x14ac:dyDescent="0.3">
      <c r="A192" s="81" t="s">
        <v>2047</v>
      </c>
      <c r="B192" s="81" t="s">
        <v>2048</v>
      </c>
      <c r="C192" s="81" t="s">
        <v>2049</v>
      </c>
      <c r="D192" s="19" t="s">
        <v>2050</v>
      </c>
      <c r="E192" s="113">
        <f>[1]!f_netasset_total(A192,"",100000000)</f>
        <v>267.31187480720001</v>
      </c>
      <c r="F192" s="85">
        <f>[1]!f_risk_trackerror_trackindex(A192,"20201024","20211024",2,1)</f>
        <v>0.2949697151071709</v>
      </c>
      <c r="G192" s="19">
        <f t="shared" si="5"/>
        <v>1</v>
      </c>
    </row>
    <row r="193" spans="1:7" x14ac:dyDescent="0.3">
      <c r="A193" s="19" t="s">
        <v>1371</v>
      </c>
      <c r="B193" s="19" t="s">
        <v>1372</v>
      </c>
      <c r="C193" s="19" t="s">
        <v>1373</v>
      </c>
      <c r="D193" s="19" t="s">
        <v>1493</v>
      </c>
      <c r="E193" s="113">
        <f>[1]!f_netasset_total(A193,"",100000000)</f>
        <v>32.722503744800001</v>
      </c>
      <c r="F193" s="85">
        <f>[1]!f_risk_trackerror_trackindex(A193,"20201024","20211024",2,1)</f>
        <v>0.19712129731491893</v>
      </c>
      <c r="G193" s="19">
        <f t="shared" si="5"/>
        <v>1</v>
      </c>
    </row>
    <row r="194" spans="1:7" x14ac:dyDescent="0.3">
      <c r="A194" s="19" t="s">
        <v>1374</v>
      </c>
      <c r="B194" s="19" t="s">
        <v>1375</v>
      </c>
      <c r="C194" s="19" t="s">
        <v>1376</v>
      </c>
      <c r="D194" s="19" t="s">
        <v>1494</v>
      </c>
      <c r="E194" s="113">
        <f>[1]!f_netasset_total(A194,"",100000000)</f>
        <v>3.9051891062999999</v>
      </c>
      <c r="F194" s="85">
        <f>[1]!f_risk_trackerror_trackindex(A194,"20201024","20211024",2,1)</f>
        <v>0.93179992823270541</v>
      </c>
      <c r="G194" s="19">
        <f t="shared" ref="G194:G201" si="6">COUNTIFS(C:C,C194,E:E,"&gt;"&amp;E194)+1</f>
        <v>1</v>
      </c>
    </row>
    <row r="195" spans="1:7" x14ac:dyDescent="0.3">
      <c r="A195" s="19" t="s">
        <v>1378</v>
      </c>
      <c r="B195" s="19" t="s">
        <v>1379</v>
      </c>
      <c r="C195" s="19" t="s">
        <v>1377</v>
      </c>
      <c r="D195" s="19" t="s">
        <v>1396</v>
      </c>
      <c r="E195" s="113">
        <f>[1]!f_netasset_total(A195,"",100000000)</f>
        <v>2.9185220010999999</v>
      </c>
      <c r="F195" s="85">
        <f>[1]!f_risk_trackerror_trackindex(A195,"20201024","20211024",2,1)</f>
        <v>0.51245272039932221</v>
      </c>
      <c r="G195" s="19">
        <f t="shared" si="6"/>
        <v>2</v>
      </c>
    </row>
    <row r="196" spans="1:7" x14ac:dyDescent="0.3">
      <c r="A196" s="19" t="s">
        <v>1380</v>
      </c>
      <c r="B196" s="19" t="s">
        <v>1381</v>
      </c>
      <c r="C196" s="19" t="s">
        <v>1377</v>
      </c>
      <c r="D196" s="19" t="s">
        <v>1396</v>
      </c>
      <c r="E196" s="113">
        <f>[1]!f_netasset_total(A196,"",100000000)</f>
        <v>11.248825177700001</v>
      </c>
      <c r="F196" s="85">
        <f>[1]!f_risk_trackerror_trackindex(A196,"20201024","20211024",2,1)</f>
        <v>0.51411783860325511</v>
      </c>
      <c r="G196" s="19">
        <f t="shared" si="6"/>
        <v>1</v>
      </c>
    </row>
    <row r="197" spans="1:7" x14ac:dyDescent="0.3">
      <c r="A197" s="81" t="s">
        <v>2051</v>
      </c>
      <c r="B197" s="81" t="s">
        <v>2052</v>
      </c>
      <c r="C197" s="81" t="s">
        <v>2053</v>
      </c>
      <c r="D197" s="19" t="s">
        <v>2054</v>
      </c>
      <c r="E197" s="113">
        <f>[1]!f_netasset_total(A197,"",100000000)</f>
        <v>116.58139015959999</v>
      </c>
      <c r="F197" s="85">
        <f>[1]!f_risk_trackerror_trackindex(A197,"20201024","20211024",2,1)</f>
        <v>0.88686883003662609</v>
      </c>
      <c r="G197" s="19">
        <f t="shared" si="6"/>
        <v>1</v>
      </c>
    </row>
    <row r="198" spans="1:7" x14ac:dyDescent="0.3">
      <c r="A198" s="19" t="s">
        <v>1382</v>
      </c>
      <c r="B198" s="19" t="s">
        <v>1383</v>
      </c>
      <c r="C198" s="19" t="s">
        <v>1384</v>
      </c>
      <c r="D198" s="19" t="s">
        <v>1495</v>
      </c>
      <c r="E198" s="113">
        <f>[1]!f_netasset_total(A198,"",100000000)</f>
        <v>1.3374670612000001</v>
      </c>
      <c r="F198" s="85">
        <f>[1]!f_risk_trackerror_trackindex(A198,"20201024","20211024",2,1)</f>
        <v>0.72526803833523845</v>
      </c>
      <c r="G198" s="19">
        <f t="shared" si="6"/>
        <v>1</v>
      </c>
    </row>
    <row r="199" spans="1:7" x14ac:dyDescent="0.3">
      <c r="A199" s="19" t="s">
        <v>1385</v>
      </c>
      <c r="B199" s="19" t="s">
        <v>1386</v>
      </c>
      <c r="C199" s="19" t="s">
        <v>1387</v>
      </c>
      <c r="D199" s="19" t="s">
        <v>1496</v>
      </c>
      <c r="E199" s="113">
        <f>[1]!f_netasset_total(A199,"",100000000)</f>
        <v>18.905611041900002</v>
      </c>
      <c r="F199" s="85">
        <f>[1]!f_risk_trackerror_trackindex(A199,"20201024","20211024",2,1)</f>
        <v>0.66514905580268247</v>
      </c>
      <c r="G199" s="19">
        <f t="shared" si="6"/>
        <v>1</v>
      </c>
    </row>
    <row r="200" spans="1:7" x14ac:dyDescent="0.3">
      <c r="A200" s="19" t="s">
        <v>1388</v>
      </c>
      <c r="B200" s="19" t="s">
        <v>1389</v>
      </c>
      <c r="C200" s="19" t="s">
        <v>1390</v>
      </c>
      <c r="D200" s="19" t="s">
        <v>1497</v>
      </c>
      <c r="E200" s="113">
        <f>[1]!f_netasset_total(A200,"",100000000)</f>
        <v>2.7599023870999999</v>
      </c>
      <c r="F200" s="85">
        <f>[1]!f_risk_trackerror_trackindex(A200,"20201024","20211024",2,1)</f>
        <v>1.0990872872346729</v>
      </c>
      <c r="G200" s="19">
        <f t="shared" si="6"/>
        <v>1</v>
      </c>
    </row>
    <row r="201" spans="1:7" x14ac:dyDescent="0.3">
      <c r="A201" s="19" t="s">
        <v>1391</v>
      </c>
      <c r="B201" s="19" t="s">
        <v>1392</v>
      </c>
      <c r="C201" s="19" t="s">
        <v>1393</v>
      </c>
      <c r="D201" s="19" t="s">
        <v>1397</v>
      </c>
      <c r="E201" s="113">
        <f>[1]!f_netasset_total(A201,"",100000000)</f>
        <v>2.3315083858000003</v>
      </c>
      <c r="F201" s="85">
        <f>[1]!f_risk_trackerror_trackindex(A201,"20201024","20211024",2,1)</f>
        <v>0.68587238651906046</v>
      </c>
      <c r="G201" s="19">
        <f t="shared" si="6"/>
        <v>1</v>
      </c>
    </row>
  </sheetData>
  <autoFilter ref="A1:G201" xr:uid="{00000000-0009-0000-0000-00000F000000}">
    <sortState xmlns:xlrd2="http://schemas.microsoft.com/office/spreadsheetml/2017/richdata2" ref="A2:G201">
      <sortCondition ref="C1:C168"/>
    </sortState>
  </autoFilter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U108"/>
  <sheetViews>
    <sheetView workbookViewId="0">
      <pane xSplit="1" ySplit="2" topLeftCell="B42" activePane="bottomRight" state="frozen"/>
      <selection activeCell="K28" sqref="K28"/>
      <selection pane="topRight" activeCell="K28" sqref="K28"/>
      <selection pane="bottomLeft" activeCell="K28" sqref="K28"/>
      <selection pane="bottomRight" activeCell="B91" sqref="B91"/>
    </sheetView>
  </sheetViews>
  <sheetFormatPr defaultColWidth="9" defaultRowHeight="14.15" x14ac:dyDescent="0.35"/>
  <cols>
    <col min="1" max="1" width="10.5" style="26" customWidth="1"/>
    <col min="2" max="2" width="23.7109375" style="26" customWidth="1"/>
    <col min="3" max="3" width="11.640625" style="26" customWidth="1"/>
    <col min="4" max="4" width="16.42578125" style="26" bestFit="1" customWidth="1"/>
    <col min="5" max="6" width="9.5" style="26" bestFit="1" customWidth="1"/>
    <col min="7" max="8" width="10.5" style="26" bestFit="1" customWidth="1"/>
    <col min="9" max="11" width="9.5" style="26" bestFit="1" customWidth="1"/>
    <col min="12" max="12" width="10.5" style="26" bestFit="1" customWidth="1"/>
    <col min="13" max="13" width="21.5" style="26" bestFit="1" customWidth="1"/>
    <col min="14" max="16" width="20.5" style="26" bestFit="1" customWidth="1"/>
    <col min="17" max="20" width="2.5" style="26" customWidth="1"/>
    <col min="21" max="21" width="9.5" style="26" bestFit="1" customWidth="1"/>
    <col min="22" max="29" width="9.140625" style="26" bestFit="1" customWidth="1"/>
    <col min="30" max="16384" width="9" style="26"/>
  </cols>
  <sheetData>
    <row r="2" spans="1:21" x14ac:dyDescent="0.35">
      <c r="A2" s="28" t="s">
        <v>459</v>
      </c>
      <c r="B2" s="28" t="s">
        <v>383</v>
      </c>
      <c r="C2" s="28" t="s">
        <v>382</v>
      </c>
      <c r="D2" s="28" t="s">
        <v>460</v>
      </c>
      <c r="E2" s="28" t="s">
        <v>461</v>
      </c>
      <c r="F2" s="30" t="s">
        <v>462</v>
      </c>
      <c r="G2" s="30" t="s">
        <v>463</v>
      </c>
      <c r="H2" s="30" t="s">
        <v>464</v>
      </c>
      <c r="I2" s="30" t="s">
        <v>465</v>
      </c>
      <c r="J2" s="30" t="s">
        <v>466</v>
      </c>
      <c r="K2" s="30" t="s">
        <v>467</v>
      </c>
      <c r="L2" s="30" t="s">
        <v>463</v>
      </c>
      <c r="M2" s="30" t="s">
        <v>468</v>
      </c>
      <c r="N2" s="30" t="s">
        <v>469</v>
      </c>
      <c r="O2" s="30" t="s">
        <v>470</v>
      </c>
      <c r="P2" s="30" t="s">
        <v>471</v>
      </c>
    </row>
    <row r="3" spans="1:21" x14ac:dyDescent="0.35">
      <c r="A3" s="28" t="s">
        <v>3411</v>
      </c>
      <c r="B3" s="28" t="str">
        <f>[1]!f_info_name(A3)</f>
        <v>申万菱信新能源汽车</v>
      </c>
      <c r="C3" s="31">
        <v>20150507</v>
      </c>
      <c r="D3" s="28" t="str">
        <f>[1]!f_info_fundmanager(A3)</f>
        <v>周小波,熊哲颖</v>
      </c>
      <c r="E3" s="28" t="s">
        <v>773</v>
      </c>
      <c r="F3" s="30">
        <v>45.759224389899998</v>
      </c>
      <c r="G3" s="30">
        <v>306.91056863902446</v>
      </c>
      <c r="H3" s="30">
        <v>267.47430207488992</v>
      </c>
      <c r="I3" s="30">
        <v>110.0261551874455</v>
      </c>
      <c r="J3" s="30">
        <v>48.056994818652846</v>
      </c>
      <c r="K3" s="30">
        <v>-25.41062801932366</v>
      </c>
      <c r="L3" s="30">
        <v>0.77500000000000002</v>
      </c>
      <c r="M3" s="30">
        <v>0.8</v>
      </c>
      <c r="N3" s="30">
        <v>0.65</v>
      </c>
      <c r="O3" s="30">
        <v>0.48499999999999999</v>
      </c>
      <c r="P3" s="30">
        <v>0.54800000000000004</v>
      </c>
      <c r="Q3" s="26">
        <f>PERCENTRANK(H:H,H3)</f>
        <v>0.97</v>
      </c>
      <c r="R3" s="26">
        <f>PERCENTRANK(I:I,I3)</f>
        <v>0.82799999999999996</v>
      </c>
      <c r="S3" s="26">
        <f>PERCENTRANK(J:J,J3)</f>
        <v>0.24399999999999999</v>
      </c>
      <c r="T3" s="26">
        <f>PERCENTRANK(K:K,K3)</f>
        <v>0.32500000000000001</v>
      </c>
      <c r="U3" s="112"/>
    </row>
    <row r="4" spans="1:21" x14ac:dyDescent="0.35">
      <c r="A4" s="28" t="s">
        <v>770</v>
      </c>
      <c r="B4" s="28" t="s">
        <v>771</v>
      </c>
      <c r="C4" s="31">
        <v>20131105</v>
      </c>
      <c r="D4" s="28" t="s">
        <v>772</v>
      </c>
      <c r="E4" s="28" t="s">
        <v>773</v>
      </c>
      <c r="F4" s="30">
        <v>37.450474299600003</v>
      </c>
      <c r="G4" s="30">
        <v>364.04051268262083</v>
      </c>
      <c r="H4" s="30">
        <v>305.87174662903732</v>
      </c>
      <c r="I4" s="30">
        <v>153.84242927301653</v>
      </c>
      <c r="J4" s="30">
        <v>55.94064767681143</v>
      </c>
      <c r="K4" s="30">
        <v>-36.612659618289165</v>
      </c>
      <c r="L4" s="30">
        <v>0.94799999999999995</v>
      </c>
      <c r="M4" s="30">
        <v>0.92300000000000004</v>
      </c>
      <c r="N4" s="30">
        <v>0.97399999999999998</v>
      </c>
      <c r="O4" s="30">
        <v>0.67600000000000005</v>
      </c>
      <c r="P4" s="30">
        <v>0.1</v>
      </c>
      <c r="Q4" s="26">
        <v>1</v>
      </c>
      <c r="R4" s="26">
        <v>1</v>
      </c>
      <c r="S4" s="26">
        <v>0</v>
      </c>
      <c r="T4" s="26">
        <v>2</v>
      </c>
    </row>
    <row r="5" spans="1:21" x14ac:dyDescent="0.35">
      <c r="A5" s="28" t="s">
        <v>644</v>
      </c>
      <c r="B5" s="28" t="s">
        <v>645</v>
      </c>
      <c r="C5" s="31">
        <v>20140307</v>
      </c>
      <c r="D5" s="28" t="s">
        <v>646</v>
      </c>
      <c r="E5" s="28" t="s">
        <v>773</v>
      </c>
      <c r="F5" s="30">
        <v>17.121661941900001</v>
      </c>
      <c r="G5" s="30">
        <v>284.01888064733646</v>
      </c>
      <c r="H5" s="30">
        <v>243.27908378541295</v>
      </c>
      <c r="I5" s="30">
        <v>117.24856696195933</v>
      </c>
      <c r="J5" s="30">
        <v>34.545454545454547</v>
      </c>
      <c r="K5" s="30">
        <v>-19.572553430821152</v>
      </c>
      <c r="L5" s="30">
        <v>0.66600000000000004</v>
      </c>
      <c r="M5" s="30">
        <v>0.71699999999999997</v>
      </c>
      <c r="N5" s="30">
        <v>0.82</v>
      </c>
      <c r="O5" s="30">
        <v>0.26400000000000001</v>
      </c>
      <c r="P5" s="30">
        <v>0.83299999999999996</v>
      </c>
      <c r="Q5" s="26">
        <v>1</v>
      </c>
      <c r="R5" s="26">
        <v>0</v>
      </c>
      <c r="S5" s="26">
        <v>1</v>
      </c>
      <c r="T5" s="26">
        <v>2</v>
      </c>
    </row>
    <row r="6" spans="1:21" x14ac:dyDescent="0.35">
      <c r="A6" s="28" t="s">
        <v>489</v>
      </c>
      <c r="B6" s="28" t="s">
        <v>490</v>
      </c>
      <c r="C6" s="31">
        <v>20150731</v>
      </c>
      <c r="D6" s="28" t="s">
        <v>491</v>
      </c>
      <c r="E6" s="28" t="s">
        <v>773</v>
      </c>
      <c r="F6" s="30">
        <v>115.5402701303</v>
      </c>
      <c r="G6" s="30">
        <v>309.32601880877741</v>
      </c>
      <c r="H6" s="30">
        <v>171.18380062305297</v>
      </c>
      <c r="I6" s="30">
        <v>59.602076124567482</v>
      </c>
      <c r="J6" s="30">
        <v>93.949579831932738</v>
      </c>
      <c r="K6" s="30">
        <v>-16.076443337819661</v>
      </c>
      <c r="L6" s="30">
        <v>0.82</v>
      </c>
      <c r="M6" s="30">
        <v>0.307</v>
      </c>
      <c r="N6" s="30">
        <v>5.0999999999999997E-2</v>
      </c>
      <c r="O6" s="30">
        <v>1</v>
      </c>
      <c r="P6" s="30">
        <v>0.9</v>
      </c>
      <c r="Q6" s="26">
        <v>0</v>
      </c>
      <c r="R6" s="26">
        <v>1</v>
      </c>
      <c r="S6" s="26">
        <v>1</v>
      </c>
      <c r="T6" s="26">
        <v>2</v>
      </c>
    </row>
    <row r="7" spans="1:21" x14ac:dyDescent="0.35">
      <c r="A7" s="28" t="s">
        <v>586</v>
      </c>
      <c r="B7" s="28" t="s">
        <v>587</v>
      </c>
      <c r="C7" s="31">
        <v>20150930</v>
      </c>
      <c r="D7" s="28" t="s">
        <v>588</v>
      </c>
      <c r="E7" s="28" t="s">
        <v>773</v>
      </c>
      <c r="F7" s="30">
        <v>33.317374418299998</v>
      </c>
      <c r="G7" s="30">
        <v>349.12139657746633</v>
      </c>
      <c r="H7" s="30">
        <v>258.66275337063189</v>
      </c>
      <c r="I7" s="30">
        <v>131.36144486110049</v>
      </c>
      <c r="J7" s="30">
        <v>73.836444911911641</v>
      </c>
      <c r="K7" s="30">
        <v>-27.164750957854412</v>
      </c>
      <c r="L7" s="30">
        <v>0.92300000000000004</v>
      </c>
      <c r="M7" s="30">
        <v>0.76900000000000002</v>
      </c>
      <c r="N7" s="30">
        <v>0.871</v>
      </c>
      <c r="O7" s="30">
        <v>0.97</v>
      </c>
      <c r="P7" s="30">
        <v>0.46600000000000003</v>
      </c>
      <c r="Q7" s="26">
        <v>1</v>
      </c>
      <c r="R7" s="26">
        <v>1</v>
      </c>
      <c r="S7" s="26">
        <v>0</v>
      </c>
      <c r="T7" s="26">
        <v>2</v>
      </c>
    </row>
    <row r="8" spans="1:21" x14ac:dyDescent="0.35">
      <c r="A8" s="28" t="s">
        <v>690</v>
      </c>
      <c r="B8" s="28" t="s">
        <v>691</v>
      </c>
      <c r="C8" s="31">
        <v>20170602</v>
      </c>
      <c r="D8" s="28" t="s">
        <v>692</v>
      </c>
      <c r="E8" s="28" t="s">
        <v>773</v>
      </c>
      <c r="F8" s="30">
        <v>35.766910395899998</v>
      </c>
      <c r="G8" s="30">
        <v>342.36037934668076</v>
      </c>
      <c r="H8" s="30">
        <v>207.54578754578756</v>
      </c>
      <c r="I8" s="30">
        <v>107.17607973421927</v>
      </c>
      <c r="J8" s="30">
        <v>60.233297985153769</v>
      </c>
      <c r="K8" s="30">
        <v>-14.038286235186876</v>
      </c>
      <c r="L8" s="30">
        <v>0.871</v>
      </c>
      <c r="M8" s="30">
        <v>0.53800000000000003</v>
      </c>
      <c r="N8" s="30">
        <v>0.58899999999999997</v>
      </c>
      <c r="O8" s="30">
        <v>0.73499999999999999</v>
      </c>
      <c r="P8" s="30">
        <v>0.96599999999999997</v>
      </c>
      <c r="Q8" s="26">
        <v>0</v>
      </c>
      <c r="R8" s="26">
        <v>1</v>
      </c>
      <c r="S8" s="26">
        <v>1</v>
      </c>
      <c r="T8" s="26">
        <v>2</v>
      </c>
    </row>
    <row r="9" spans="1:21" x14ac:dyDescent="0.35">
      <c r="A9" s="28" t="s">
        <v>521</v>
      </c>
      <c r="B9" s="28" t="s">
        <v>522</v>
      </c>
      <c r="C9" s="31">
        <v>20170310</v>
      </c>
      <c r="D9" s="28" t="s">
        <v>523</v>
      </c>
      <c r="E9" s="28" t="s">
        <v>773</v>
      </c>
      <c r="F9" s="30">
        <v>24.376258310700003</v>
      </c>
      <c r="G9" s="30">
        <v>372.41593818959257</v>
      </c>
      <c r="H9" s="30">
        <v>225.29021234409706</v>
      </c>
      <c r="I9" s="30">
        <v>95.056062278510424</v>
      </c>
      <c r="J9" s="30">
        <v>62.370062370062399</v>
      </c>
      <c r="K9" s="30">
        <v>4.0314650934120122</v>
      </c>
      <c r="L9" s="30">
        <v>0.97399999999999998</v>
      </c>
      <c r="M9" s="30">
        <v>0.61499999999999999</v>
      </c>
      <c r="N9" s="30">
        <v>0.435</v>
      </c>
      <c r="O9" s="30">
        <v>0.85199999999999998</v>
      </c>
      <c r="P9" s="30">
        <v>1</v>
      </c>
      <c r="Q9" s="26">
        <v>0</v>
      </c>
      <c r="R9" s="26">
        <v>1</v>
      </c>
      <c r="S9" s="26">
        <v>1</v>
      </c>
      <c r="T9" s="26">
        <v>2</v>
      </c>
    </row>
    <row r="10" spans="1:21" x14ac:dyDescent="0.35">
      <c r="A10" s="28" t="s">
        <v>539</v>
      </c>
      <c r="B10" s="28" t="s">
        <v>540</v>
      </c>
      <c r="C10" s="31">
        <v>20101207</v>
      </c>
      <c r="D10" s="28" t="s">
        <v>541</v>
      </c>
      <c r="E10" s="28" t="s">
        <v>773</v>
      </c>
      <c r="F10" s="30">
        <v>16.224775902600001</v>
      </c>
      <c r="G10" s="30">
        <v>195.44419134396355</v>
      </c>
      <c r="H10" s="30">
        <v>109.08113917248792</v>
      </c>
      <c r="I10" s="30">
        <v>58.624078624078621</v>
      </c>
      <c r="J10" s="30">
        <v>61.881977671451338</v>
      </c>
      <c r="K10" s="30">
        <v>-17.402768622280821</v>
      </c>
      <c r="L10" s="30">
        <v>0.38400000000000001</v>
      </c>
      <c r="M10" s="30">
        <v>0</v>
      </c>
      <c r="N10" s="30">
        <v>2.5000000000000001E-2</v>
      </c>
      <c r="O10" s="30">
        <v>0.82299999999999995</v>
      </c>
      <c r="P10" s="30">
        <v>0.86599999999999999</v>
      </c>
      <c r="Q10" s="26">
        <v>0</v>
      </c>
      <c r="R10" s="26">
        <v>1</v>
      </c>
      <c r="S10" s="26">
        <v>1</v>
      </c>
      <c r="T10" s="26">
        <v>2</v>
      </c>
    </row>
    <row r="11" spans="1:21" x14ac:dyDescent="0.35">
      <c r="A11" s="28" t="s">
        <v>553</v>
      </c>
      <c r="B11" s="28" t="s">
        <v>554</v>
      </c>
      <c r="C11" s="31">
        <v>20100210</v>
      </c>
      <c r="D11" s="28" t="s">
        <v>555</v>
      </c>
      <c r="E11" s="28" t="s">
        <v>773</v>
      </c>
      <c r="F11" s="30">
        <v>27.064799175900003</v>
      </c>
      <c r="G11" s="30">
        <v>292.44767970882617</v>
      </c>
      <c r="H11" s="30">
        <v>215.04747991234478</v>
      </c>
      <c r="I11" s="30">
        <v>134.88673139158578</v>
      </c>
      <c r="J11" s="30">
        <v>61.209593326381665</v>
      </c>
      <c r="K11" s="30">
        <v>-25.888717156105105</v>
      </c>
      <c r="L11" s="30">
        <v>0.71699999999999997</v>
      </c>
      <c r="M11" s="30">
        <v>0.56399999999999995</v>
      </c>
      <c r="N11" s="30">
        <v>0.92300000000000004</v>
      </c>
      <c r="O11" s="30">
        <v>0.76400000000000001</v>
      </c>
      <c r="P11" s="30">
        <v>0.53300000000000003</v>
      </c>
      <c r="Q11" s="26">
        <v>1</v>
      </c>
      <c r="R11" s="26">
        <v>1</v>
      </c>
      <c r="S11" s="26">
        <v>0</v>
      </c>
      <c r="T11" s="26">
        <v>2</v>
      </c>
    </row>
    <row r="12" spans="1:21" x14ac:dyDescent="0.35">
      <c r="A12" s="28" t="s">
        <v>774</v>
      </c>
      <c r="B12" s="28" t="s">
        <v>775</v>
      </c>
      <c r="C12" s="31">
        <v>20150203</v>
      </c>
      <c r="D12" s="28" t="s">
        <v>585</v>
      </c>
      <c r="E12" s="28" t="s">
        <v>776</v>
      </c>
      <c r="F12" s="30">
        <v>39.8732371571</v>
      </c>
      <c r="G12" s="30">
        <v>106.04182804027889</v>
      </c>
      <c r="H12" s="30">
        <v>91.229331416247319</v>
      </c>
      <c r="I12" s="30">
        <v>63.184713375796164</v>
      </c>
      <c r="J12" s="30">
        <v>38.447971781305135</v>
      </c>
      <c r="K12" s="30">
        <v>-14.264264264264275</v>
      </c>
      <c r="L12" s="30">
        <v>0.95299999999999996</v>
      </c>
      <c r="M12" s="30">
        <v>0.96899999999999997</v>
      </c>
      <c r="N12" s="30">
        <v>0.89200000000000002</v>
      </c>
      <c r="O12" s="30">
        <v>0.88600000000000001</v>
      </c>
      <c r="P12" s="30">
        <v>0.71699999999999997</v>
      </c>
      <c r="Q12" s="26">
        <v>1</v>
      </c>
      <c r="R12" s="26">
        <v>1</v>
      </c>
      <c r="S12" s="26">
        <v>1</v>
      </c>
      <c r="T12" s="26">
        <v>3</v>
      </c>
      <c r="U12" s="28"/>
    </row>
    <row r="13" spans="1:21" x14ac:dyDescent="0.35">
      <c r="A13" s="28" t="s">
        <v>583</v>
      </c>
      <c r="B13" s="28" t="s">
        <v>584</v>
      </c>
      <c r="C13" s="31">
        <v>20160120</v>
      </c>
      <c r="D13" s="28" t="s">
        <v>585</v>
      </c>
      <c r="E13" s="28" t="s">
        <v>776</v>
      </c>
      <c r="F13" s="30">
        <v>110.60854409059999</v>
      </c>
      <c r="G13" s="30">
        <v>149.04942965779469</v>
      </c>
      <c r="H13" s="30">
        <v>94.506310319227921</v>
      </c>
      <c r="I13" s="30">
        <v>68.09078771695593</v>
      </c>
      <c r="J13" s="30">
        <v>55.983350676378784</v>
      </c>
      <c r="K13" s="30">
        <v>-16.072980017376199</v>
      </c>
      <c r="L13" s="30">
        <v>1</v>
      </c>
      <c r="M13" s="30">
        <v>0.98399999999999999</v>
      </c>
      <c r="N13" s="30">
        <v>0.93799999999999994</v>
      </c>
      <c r="O13" s="30">
        <v>0.98099999999999998</v>
      </c>
      <c r="P13" s="30">
        <v>0.58599999999999997</v>
      </c>
      <c r="Q13" s="26">
        <v>1</v>
      </c>
      <c r="R13" s="26">
        <v>1</v>
      </c>
      <c r="S13" s="26">
        <v>0</v>
      </c>
      <c r="T13" s="26">
        <v>2</v>
      </c>
      <c r="U13" s="28"/>
    </row>
    <row r="14" spans="1:21" x14ac:dyDescent="0.35">
      <c r="A14" s="28" t="s">
        <v>777</v>
      </c>
      <c r="B14" s="28" t="s">
        <v>778</v>
      </c>
      <c r="C14" s="31">
        <v>20150930</v>
      </c>
      <c r="D14" s="28" t="s">
        <v>779</v>
      </c>
      <c r="E14" s="28" t="s">
        <v>776</v>
      </c>
      <c r="F14" s="30">
        <v>33.125959719699999</v>
      </c>
      <c r="G14" s="30">
        <v>113.53711790393012</v>
      </c>
      <c r="H14" s="30">
        <v>90.272373540856023</v>
      </c>
      <c r="I14" s="30">
        <v>100.6156552330695</v>
      </c>
      <c r="J14" s="30">
        <v>39.802224969097644</v>
      </c>
      <c r="K14" s="30">
        <v>-20.310981535471328</v>
      </c>
      <c r="L14" s="30">
        <v>0.96899999999999997</v>
      </c>
      <c r="M14" s="30">
        <v>0.95299999999999996</v>
      </c>
      <c r="N14" s="30">
        <v>1</v>
      </c>
      <c r="O14" s="30">
        <v>0.90500000000000003</v>
      </c>
      <c r="P14" s="30">
        <v>0.32600000000000001</v>
      </c>
      <c r="Q14" s="26">
        <v>1</v>
      </c>
      <c r="R14" s="26">
        <v>1</v>
      </c>
      <c r="S14" s="26">
        <v>0</v>
      </c>
      <c r="T14" s="26">
        <v>2</v>
      </c>
      <c r="U14" s="28"/>
    </row>
    <row r="15" spans="1:21" x14ac:dyDescent="0.35">
      <c r="A15" s="28" t="s">
        <v>780</v>
      </c>
      <c r="B15" s="28" t="s">
        <v>781</v>
      </c>
      <c r="C15" s="31">
        <v>20161110</v>
      </c>
      <c r="D15" s="28" t="s">
        <v>782</v>
      </c>
      <c r="E15" s="28" t="s">
        <v>776</v>
      </c>
      <c r="F15" s="30">
        <v>17.0952601585</v>
      </c>
      <c r="G15" s="30">
        <v>70.123578843301999</v>
      </c>
      <c r="H15" s="30">
        <v>49.63478260869568</v>
      </c>
      <c r="I15" s="30">
        <v>48.221313372945424</v>
      </c>
      <c r="J15" s="30">
        <v>47.076818490822575</v>
      </c>
      <c r="K15" s="30">
        <v>-27.494991447827093</v>
      </c>
      <c r="L15" s="30">
        <v>0.78400000000000003</v>
      </c>
      <c r="M15" s="30">
        <v>0.67600000000000005</v>
      </c>
      <c r="N15" s="30">
        <v>0.753</v>
      </c>
      <c r="O15" s="30">
        <v>0.96199999999999997</v>
      </c>
      <c r="P15" s="30">
        <v>0</v>
      </c>
      <c r="Q15" s="26">
        <v>1</v>
      </c>
      <c r="R15" s="26">
        <v>1</v>
      </c>
      <c r="S15" s="26">
        <v>0</v>
      </c>
      <c r="T15" s="26">
        <v>2</v>
      </c>
      <c r="U15" s="28"/>
    </row>
    <row r="16" spans="1:21" x14ac:dyDescent="0.35">
      <c r="A16" s="28" t="s">
        <v>783</v>
      </c>
      <c r="B16" s="28" t="s">
        <v>784</v>
      </c>
      <c r="C16" s="31">
        <v>20171211</v>
      </c>
      <c r="D16" s="28" t="s">
        <v>785</v>
      </c>
      <c r="E16" s="28" t="s">
        <v>776</v>
      </c>
      <c r="F16" s="30">
        <v>98.737430629800002</v>
      </c>
      <c r="G16" s="30">
        <v>62.587864279578461</v>
      </c>
      <c r="H16" s="30">
        <v>57.833099017855439</v>
      </c>
      <c r="I16" s="30">
        <v>47.347268388797929</v>
      </c>
      <c r="J16" s="30">
        <v>24.582929716930355</v>
      </c>
      <c r="K16" s="30">
        <v>-8.5456683653469181</v>
      </c>
      <c r="L16" s="30">
        <v>0.753</v>
      </c>
      <c r="M16" s="30">
        <v>0.70699999999999996</v>
      </c>
      <c r="N16" s="30">
        <v>0.73799999999999999</v>
      </c>
      <c r="O16" s="30">
        <v>0.52800000000000002</v>
      </c>
      <c r="P16" s="30">
        <v>0.86899999999999999</v>
      </c>
      <c r="Q16" s="26">
        <v>1</v>
      </c>
      <c r="R16" s="26">
        <v>0</v>
      </c>
      <c r="S16" s="26">
        <v>1</v>
      </c>
      <c r="T16" s="26">
        <v>2</v>
      </c>
      <c r="U16" s="28"/>
    </row>
    <row r="17" spans="1:21" x14ac:dyDescent="0.35">
      <c r="A17" s="28" t="s">
        <v>786</v>
      </c>
      <c r="B17" s="28" t="s">
        <v>787</v>
      </c>
      <c r="C17" s="31">
        <v>20180727</v>
      </c>
      <c r="D17" s="28" t="s">
        <v>788</v>
      </c>
      <c r="E17" s="28" t="s">
        <v>776</v>
      </c>
      <c r="F17" s="30">
        <v>87.506190549500005</v>
      </c>
      <c r="G17" s="30">
        <v>100.11012113324655</v>
      </c>
      <c r="H17" s="30">
        <v>79.951386388188681</v>
      </c>
      <c r="I17" s="30">
        <v>67.868036602986024</v>
      </c>
      <c r="J17" s="30">
        <v>30.365009439899293</v>
      </c>
      <c r="K17" s="30" t="s">
        <v>111</v>
      </c>
      <c r="L17" s="30">
        <v>0.93799999999999994</v>
      </c>
      <c r="M17" s="30">
        <v>0.86099999999999999</v>
      </c>
      <c r="N17" s="30">
        <v>0.92300000000000004</v>
      </c>
      <c r="O17" s="30">
        <v>0.754</v>
      </c>
      <c r="P17" s="30">
        <v>0</v>
      </c>
      <c r="Q17" s="26">
        <v>1</v>
      </c>
      <c r="R17" s="26">
        <v>1</v>
      </c>
      <c r="S17" s="26">
        <v>0</v>
      </c>
      <c r="T17" s="26">
        <v>2</v>
      </c>
      <c r="U17" s="28"/>
    </row>
    <row r="18" spans="1:21" x14ac:dyDescent="0.35">
      <c r="A18" s="28" t="s">
        <v>789</v>
      </c>
      <c r="B18" s="28" t="s">
        <v>790</v>
      </c>
      <c r="C18" s="31">
        <v>20120904</v>
      </c>
      <c r="D18" s="28" t="s">
        <v>791</v>
      </c>
      <c r="E18" s="28" t="s">
        <v>776</v>
      </c>
      <c r="F18" s="30">
        <v>59.400266171000005</v>
      </c>
      <c r="G18" s="30">
        <v>59.981213198948858</v>
      </c>
      <c r="H18" s="30">
        <v>64.211172498465288</v>
      </c>
      <c r="I18" s="30">
        <v>52.319731693683657</v>
      </c>
      <c r="J18" s="30">
        <v>20.743296890231907</v>
      </c>
      <c r="K18" s="30">
        <v>-13.334878447292192</v>
      </c>
      <c r="L18" s="30">
        <v>0.73799999999999999</v>
      </c>
      <c r="M18" s="30">
        <v>0.753</v>
      </c>
      <c r="N18" s="30">
        <v>0.76900000000000002</v>
      </c>
      <c r="O18" s="30">
        <v>0.47099999999999997</v>
      </c>
      <c r="P18" s="30">
        <v>0.80400000000000005</v>
      </c>
      <c r="Q18" s="26">
        <v>1</v>
      </c>
      <c r="R18" s="26">
        <v>0</v>
      </c>
      <c r="S18" s="26">
        <v>1</v>
      </c>
      <c r="T18" s="26">
        <v>2</v>
      </c>
      <c r="U18" s="28"/>
    </row>
    <row r="19" spans="1:21" x14ac:dyDescent="0.35">
      <c r="A19" s="28" t="s">
        <v>792</v>
      </c>
      <c r="B19" s="28" t="s">
        <v>793</v>
      </c>
      <c r="C19" s="31">
        <v>20110922</v>
      </c>
      <c r="D19" s="28" t="s">
        <v>794</v>
      </c>
      <c r="E19" s="28" t="s">
        <v>776</v>
      </c>
      <c r="F19" s="30">
        <v>18.706623925399999</v>
      </c>
      <c r="G19" s="30">
        <v>72.152407873281987</v>
      </c>
      <c r="H19" s="30">
        <v>70.168278426606847</v>
      </c>
      <c r="I19" s="30">
        <v>61.399292402784546</v>
      </c>
      <c r="J19" s="30">
        <v>25.632634921063648</v>
      </c>
      <c r="K19" s="30">
        <v>-8.1420400535356254</v>
      </c>
      <c r="L19" s="30">
        <v>0.81499999999999995</v>
      </c>
      <c r="M19" s="30">
        <v>0.8</v>
      </c>
      <c r="N19" s="30">
        <v>0.876</v>
      </c>
      <c r="O19" s="30">
        <v>0.60299999999999998</v>
      </c>
      <c r="P19" s="30">
        <v>0.97799999999999998</v>
      </c>
      <c r="Q19" s="26">
        <v>1</v>
      </c>
      <c r="R19" s="26">
        <v>0</v>
      </c>
      <c r="S19" s="26">
        <v>1</v>
      </c>
      <c r="T19" s="26">
        <v>2</v>
      </c>
      <c r="U19" s="28"/>
    </row>
    <row r="20" spans="1:21" x14ac:dyDescent="0.35">
      <c r="A20" s="26" t="s">
        <v>795</v>
      </c>
      <c r="B20" s="30" t="s">
        <v>796</v>
      </c>
      <c r="C20" s="31">
        <v>20141022</v>
      </c>
      <c r="D20" s="31" t="s">
        <v>555</v>
      </c>
      <c r="E20" s="30" t="s">
        <v>797</v>
      </c>
      <c r="F20" s="30">
        <v>18.556644519500001</v>
      </c>
      <c r="G20" s="30">
        <v>209.76933514246946</v>
      </c>
      <c r="H20" s="30">
        <v>180.46683046683046</v>
      </c>
      <c r="I20" s="30">
        <v>129.31415929203541</v>
      </c>
      <c r="J20" s="30">
        <v>48.281505728314244</v>
      </c>
      <c r="K20" s="30">
        <v>-41.864890580399617</v>
      </c>
      <c r="L20" s="30">
        <v>0.73799999999999999</v>
      </c>
      <c r="M20" s="30">
        <v>0.73799999999999999</v>
      </c>
      <c r="N20" s="30">
        <v>0.88600000000000001</v>
      </c>
      <c r="O20" s="30">
        <v>0.66600000000000004</v>
      </c>
      <c r="P20" s="30">
        <v>0</v>
      </c>
      <c r="Q20" s="26">
        <v>1</v>
      </c>
      <c r="R20" s="26">
        <v>1</v>
      </c>
      <c r="S20" s="26">
        <v>0</v>
      </c>
      <c r="T20" s="26">
        <v>2</v>
      </c>
    </row>
    <row r="21" spans="1:21" x14ac:dyDescent="0.35">
      <c r="A21" s="26" t="s">
        <v>798</v>
      </c>
      <c r="B21" s="30" t="s">
        <v>799</v>
      </c>
      <c r="C21" s="31">
        <v>20150522</v>
      </c>
      <c r="D21" s="31" t="s">
        <v>800</v>
      </c>
      <c r="E21" s="30" t="s">
        <v>797</v>
      </c>
      <c r="F21" s="30">
        <v>12.636463875699999</v>
      </c>
      <c r="G21" s="30">
        <v>173.68421052631581</v>
      </c>
      <c r="H21" s="30">
        <v>132.52032520325201</v>
      </c>
      <c r="I21" s="30">
        <v>77.679362267493332</v>
      </c>
      <c r="J21" s="30">
        <v>49.081364829396314</v>
      </c>
      <c r="K21" s="30">
        <v>-18.240343347639488</v>
      </c>
      <c r="L21" s="30">
        <v>0.63</v>
      </c>
      <c r="M21" s="30">
        <v>0.61499999999999999</v>
      </c>
      <c r="N21" s="30">
        <v>0.58399999999999996</v>
      </c>
      <c r="O21" s="30">
        <v>0.68700000000000006</v>
      </c>
      <c r="P21" s="30">
        <v>0.83299999999999996</v>
      </c>
      <c r="Q21" s="26">
        <v>0</v>
      </c>
      <c r="R21" s="26">
        <v>1</v>
      </c>
      <c r="S21" s="26">
        <v>1</v>
      </c>
      <c r="T21" s="26">
        <v>2</v>
      </c>
    </row>
    <row r="22" spans="1:21" x14ac:dyDescent="0.35">
      <c r="A22" s="26" t="s">
        <v>586</v>
      </c>
      <c r="B22" s="30" t="s">
        <v>587</v>
      </c>
      <c r="C22" s="31">
        <v>20150930</v>
      </c>
      <c r="D22" s="31" t="s">
        <v>588</v>
      </c>
      <c r="E22" s="30" t="s">
        <v>797</v>
      </c>
      <c r="F22" s="30">
        <v>33.317374418299998</v>
      </c>
      <c r="G22" s="30">
        <v>349.12139657746633</v>
      </c>
      <c r="H22" s="30">
        <v>258.66275337063189</v>
      </c>
      <c r="I22" s="30">
        <v>131.36144486110049</v>
      </c>
      <c r="J22" s="30">
        <v>73.836444911911641</v>
      </c>
      <c r="K22" s="30">
        <v>-27.164750957854412</v>
      </c>
      <c r="L22" s="30">
        <v>0.96899999999999997</v>
      </c>
      <c r="M22" s="30">
        <v>0.876</v>
      </c>
      <c r="N22" s="30">
        <v>0.92400000000000004</v>
      </c>
      <c r="O22" s="30">
        <v>0.95799999999999996</v>
      </c>
      <c r="P22" s="30">
        <v>0.33300000000000002</v>
      </c>
      <c r="Q22" s="26">
        <v>1</v>
      </c>
      <c r="R22" s="26">
        <v>1</v>
      </c>
      <c r="S22" s="26">
        <v>0</v>
      </c>
      <c r="T22" s="26">
        <v>2</v>
      </c>
    </row>
    <row r="23" spans="1:21" x14ac:dyDescent="0.35">
      <c r="A23" s="26" t="s">
        <v>504</v>
      </c>
      <c r="B23" s="30" t="s">
        <v>505</v>
      </c>
      <c r="C23" s="31">
        <v>20170801</v>
      </c>
      <c r="D23" s="31" t="s">
        <v>506</v>
      </c>
      <c r="E23" s="30" t="s">
        <v>797</v>
      </c>
      <c r="F23" s="30">
        <v>109.8359131181</v>
      </c>
      <c r="G23" s="30">
        <v>250.36585365853665</v>
      </c>
      <c r="H23" s="30">
        <v>239.1971664698938</v>
      </c>
      <c r="I23" s="30">
        <v>112.97497683039852</v>
      </c>
      <c r="J23" s="30">
        <v>53.257790368271976</v>
      </c>
      <c r="K23" s="30">
        <v>-28.252032520325205</v>
      </c>
      <c r="L23" s="30">
        <v>0.81499999999999995</v>
      </c>
      <c r="M23" s="30">
        <v>0.83</v>
      </c>
      <c r="N23" s="30">
        <v>0.83</v>
      </c>
      <c r="O23" s="30">
        <v>0.72899999999999998</v>
      </c>
      <c r="P23" s="30">
        <v>0.23799999999999999</v>
      </c>
      <c r="Q23" s="26">
        <v>1</v>
      </c>
      <c r="R23" s="26">
        <v>1</v>
      </c>
      <c r="S23" s="26">
        <v>0</v>
      </c>
      <c r="T23" s="26">
        <v>2</v>
      </c>
    </row>
    <row r="24" spans="1:21" x14ac:dyDescent="0.35">
      <c r="A24" s="26" t="s">
        <v>508</v>
      </c>
      <c r="B24" s="30" t="s">
        <v>509</v>
      </c>
      <c r="C24" s="31">
        <v>20151218</v>
      </c>
      <c r="D24" s="31" t="s">
        <v>510</v>
      </c>
      <c r="E24" s="30" t="s">
        <v>797</v>
      </c>
      <c r="F24" s="30">
        <v>52.947254947399998</v>
      </c>
      <c r="G24" s="30">
        <v>206.65156777367977</v>
      </c>
      <c r="H24" s="30">
        <v>131.98181379454661</v>
      </c>
      <c r="I24" s="30">
        <v>91.000479870175454</v>
      </c>
      <c r="J24" s="30">
        <v>63.472485768500952</v>
      </c>
      <c r="K24" s="30">
        <v>-24.982206405693947</v>
      </c>
      <c r="L24" s="30">
        <v>0.72299999999999998</v>
      </c>
      <c r="M24" s="30">
        <v>0.6</v>
      </c>
      <c r="N24" s="30">
        <v>0.73499999999999999</v>
      </c>
      <c r="O24" s="30">
        <v>0.93700000000000006</v>
      </c>
      <c r="P24" s="30">
        <v>0.5</v>
      </c>
      <c r="Q24" s="26">
        <v>1</v>
      </c>
      <c r="R24" s="26">
        <v>1</v>
      </c>
      <c r="S24" s="26">
        <v>0</v>
      </c>
      <c r="T24" s="26">
        <v>2</v>
      </c>
    </row>
    <row r="25" spans="1:21" x14ac:dyDescent="0.35">
      <c r="A25" s="26" t="s">
        <v>801</v>
      </c>
      <c r="B25" s="30" t="s">
        <v>802</v>
      </c>
      <c r="C25" s="31">
        <v>20170607</v>
      </c>
      <c r="D25" s="31" t="s">
        <v>803</v>
      </c>
      <c r="E25" s="30" t="s">
        <v>797</v>
      </c>
      <c r="F25" s="30">
        <v>224.10238037009998</v>
      </c>
      <c r="G25" s="30">
        <v>346.47887323943661</v>
      </c>
      <c r="H25" s="30">
        <v>297.90794979079493</v>
      </c>
      <c r="I25" s="30">
        <v>121.01390024529842</v>
      </c>
      <c r="J25" s="30">
        <v>50.491400491400519</v>
      </c>
      <c r="K25" s="30">
        <v>-25.252525252525253</v>
      </c>
      <c r="L25" s="30">
        <v>0.95299999999999996</v>
      </c>
      <c r="M25" s="30">
        <v>0.95299999999999996</v>
      </c>
      <c r="N25" s="30">
        <v>0.86699999999999999</v>
      </c>
      <c r="O25" s="30">
        <v>0.70799999999999996</v>
      </c>
      <c r="P25" s="30">
        <v>0.42799999999999999</v>
      </c>
      <c r="Q25" s="26">
        <v>1</v>
      </c>
      <c r="R25" s="26">
        <v>1</v>
      </c>
      <c r="S25" s="26">
        <v>0</v>
      </c>
      <c r="T25" s="26">
        <v>2</v>
      </c>
    </row>
    <row r="26" spans="1:21" x14ac:dyDescent="0.35">
      <c r="A26" s="26" t="s">
        <v>524</v>
      </c>
      <c r="B26" s="30" t="s">
        <v>525</v>
      </c>
      <c r="C26" s="31">
        <v>20170316</v>
      </c>
      <c r="D26" s="31" t="s">
        <v>514</v>
      </c>
      <c r="E26" s="30" t="s">
        <v>797</v>
      </c>
      <c r="F26" s="30">
        <v>55.507141509399993</v>
      </c>
      <c r="G26" s="30">
        <v>315.06414028480646</v>
      </c>
      <c r="H26" s="30">
        <v>195.84766378659509</v>
      </c>
      <c r="I26" s="30">
        <v>107.37608471834095</v>
      </c>
      <c r="J26" s="30">
        <v>61.450518042157896</v>
      </c>
      <c r="K26" s="30">
        <v>-27.651874192158555</v>
      </c>
      <c r="L26" s="30">
        <v>0.90700000000000003</v>
      </c>
      <c r="M26" s="30">
        <v>0.8</v>
      </c>
      <c r="N26" s="30">
        <v>0.81100000000000005</v>
      </c>
      <c r="O26" s="30">
        <v>0.91600000000000004</v>
      </c>
      <c r="P26" s="30">
        <v>0.309</v>
      </c>
      <c r="Q26" s="26">
        <v>1</v>
      </c>
      <c r="R26" s="26">
        <v>1</v>
      </c>
      <c r="S26" s="26">
        <v>0</v>
      </c>
      <c r="T26" s="26">
        <v>2</v>
      </c>
    </row>
    <row r="27" spans="1:21" x14ac:dyDescent="0.35">
      <c r="A27" s="26" t="s">
        <v>804</v>
      </c>
      <c r="B27" s="30" t="s">
        <v>805</v>
      </c>
      <c r="C27" s="31">
        <v>20180517</v>
      </c>
      <c r="D27" s="31" t="s">
        <v>806</v>
      </c>
      <c r="E27" s="30" t="s">
        <v>797</v>
      </c>
      <c r="F27" s="30">
        <v>115.1256882946</v>
      </c>
      <c r="G27" s="30">
        <v>305.75109270761448</v>
      </c>
      <c r="H27" s="30">
        <v>259.592252803262</v>
      </c>
      <c r="I27" s="30">
        <v>132.6633581472291</v>
      </c>
      <c r="J27" s="30">
        <v>55.612638068327783</v>
      </c>
      <c r="K27" s="30" t="s">
        <v>111</v>
      </c>
      <c r="L27" s="30">
        <v>0.876</v>
      </c>
      <c r="M27" s="30">
        <v>0.89200000000000002</v>
      </c>
      <c r="N27" s="30">
        <v>0.94299999999999995</v>
      </c>
      <c r="O27" s="30">
        <v>0.81200000000000006</v>
      </c>
      <c r="P27" s="30">
        <v>0</v>
      </c>
      <c r="Q27" s="26">
        <v>1</v>
      </c>
      <c r="R27" s="26">
        <v>1</v>
      </c>
      <c r="S27" s="26">
        <v>0</v>
      </c>
      <c r="T27" s="26">
        <v>2</v>
      </c>
    </row>
    <row r="28" spans="1:21" x14ac:dyDescent="0.35">
      <c r="A28" s="26" t="s">
        <v>736</v>
      </c>
      <c r="B28" s="30" t="s">
        <v>737</v>
      </c>
      <c r="C28" s="31">
        <v>20040429</v>
      </c>
      <c r="D28" s="31" t="s">
        <v>738</v>
      </c>
      <c r="E28" s="30" t="s">
        <v>797</v>
      </c>
      <c r="F28" s="30">
        <v>62.4177599685</v>
      </c>
      <c r="G28" s="30">
        <v>124.12299081718399</v>
      </c>
      <c r="H28" s="30">
        <v>77.178310308179235</v>
      </c>
      <c r="I28" s="30">
        <v>64.26940639269408</v>
      </c>
      <c r="J28" s="30">
        <v>87.198321091290694</v>
      </c>
      <c r="K28" s="30">
        <v>-13.833634719710689</v>
      </c>
      <c r="L28" s="30">
        <v>0.44600000000000001</v>
      </c>
      <c r="M28" s="30">
        <v>0.36899999999999999</v>
      </c>
      <c r="N28" s="30">
        <v>0.35799999999999998</v>
      </c>
      <c r="O28" s="30">
        <v>1</v>
      </c>
      <c r="P28" s="30">
        <v>0.95199999999999996</v>
      </c>
      <c r="Q28" s="26">
        <v>0</v>
      </c>
      <c r="R28" s="26">
        <v>1</v>
      </c>
      <c r="S28" s="26">
        <v>1</v>
      </c>
      <c r="T28" s="26">
        <v>2</v>
      </c>
    </row>
    <row r="29" spans="1:21" x14ac:dyDescent="0.35">
      <c r="A29" s="26" t="s">
        <v>553</v>
      </c>
      <c r="B29" s="30" t="s">
        <v>554</v>
      </c>
      <c r="C29" s="31">
        <v>20100210</v>
      </c>
      <c r="D29" s="31" t="s">
        <v>555</v>
      </c>
      <c r="E29" s="30" t="s">
        <v>797</v>
      </c>
      <c r="F29" s="30">
        <v>27.064799175900003</v>
      </c>
      <c r="G29" s="30">
        <v>292.44767970882617</v>
      </c>
      <c r="H29" s="30">
        <v>215.04747991234478</v>
      </c>
      <c r="I29" s="30">
        <v>134.88673139158578</v>
      </c>
      <c r="J29" s="30">
        <v>61.209593326381665</v>
      </c>
      <c r="K29" s="30">
        <v>-25.888717156105105</v>
      </c>
      <c r="L29" s="30">
        <v>0.84599999999999997</v>
      </c>
      <c r="M29" s="30">
        <v>0.81499999999999995</v>
      </c>
      <c r="N29" s="30">
        <v>0.96199999999999997</v>
      </c>
      <c r="O29" s="30">
        <v>0.89500000000000002</v>
      </c>
      <c r="P29" s="30">
        <v>0.40400000000000003</v>
      </c>
      <c r="Q29" s="26">
        <v>1</v>
      </c>
      <c r="R29" s="26">
        <v>1</v>
      </c>
      <c r="S29" s="26">
        <v>0</v>
      </c>
      <c r="T29" s="26">
        <v>2</v>
      </c>
    </row>
    <row r="30" spans="1:21" x14ac:dyDescent="0.35">
      <c r="A30" s="26" t="s">
        <v>556</v>
      </c>
      <c r="B30" s="30" t="s">
        <v>557</v>
      </c>
      <c r="C30" s="31">
        <v>20111024</v>
      </c>
      <c r="D30" s="31" t="s">
        <v>555</v>
      </c>
      <c r="E30" s="30" t="s">
        <v>797</v>
      </c>
      <c r="F30" s="30">
        <v>14.5727604689</v>
      </c>
      <c r="G30" s="30">
        <v>234.72829481574018</v>
      </c>
      <c r="H30" s="30">
        <v>180.72289156626508</v>
      </c>
      <c r="I30" s="30">
        <v>130.11876484560571</v>
      </c>
      <c r="J30" s="30">
        <v>57.698056801195797</v>
      </c>
      <c r="K30" s="30">
        <v>-37.535014005602235</v>
      </c>
      <c r="L30" s="30">
        <v>0.8</v>
      </c>
      <c r="M30" s="30">
        <v>0.753</v>
      </c>
      <c r="N30" s="30">
        <v>0.90500000000000003</v>
      </c>
      <c r="O30" s="30">
        <v>0.83299999999999996</v>
      </c>
      <c r="P30" s="30">
        <v>4.7E-2</v>
      </c>
      <c r="Q30" s="26">
        <v>1</v>
      </c>
      <c r="R30" s="26">
        <v>1</v>
      </c>
      <c r="S30" s="26">
        <v>0</v>
      </c>
      <c r="T30" s="26">
        <v>2</v>
      </c>
    </row>
    <row r="31" spans="1:21" x14ac:dyDescent="0.35">
      <c r="A31" s="26" t="s">
        <v>807</v>
      </c>
      <c r="B31" s="30" t="s">
        <v>808</v>
      </c>
      <c r="C31" s="31">
        <v>20180329</v>
      </c>
      <c r="D31" s="31" t="s">
        <v>809</v>
      </c>
      <c r="E31" s="30" t="s">
        <v>810</v>
      </c>
      <c r="F31" s="30">
        <v>137.01714436899999</v>
      </c>
      <c r="G31" s="30">
        <v>132.56493871584394</v>
      </c>
      <c r="H31" s="30">
        <v>110.26840178934525</v>
      </c>
      <c r="I31" s="30">
        <v>100.83172147001933</v>
      </c>
      <c r="J31" s="30">
        <v>38.668271159245876</v>
      </c>
      <c r="K31" s="30" t="s">
        <v>111</v>
      </c>
      <c r="L31" s="30">
        <v>0.6</v>
      </c>
      <c r="M31" s="30">
        <v>0.6</v>
      </c>
      <c r="N31" s="30">
        <v>0.92800000000000005</v>
      </c>
      <c r="O31" s="30">
        <v>0.85699999999999998</v>
      </c>
      <c r="P31" s="30">
        <v>0</v>
      </c>
      <c r="Q31" s="26">
        <v>1</v>
      </c>
      <c r="R31" s="26">
        <v>1</v>
      </c>
      <c r="S31" s="26">
        <v>0</v>
      </c>
      <c r="T31" s="26">
        <v>2</v>
      </c>
    </row>
    <row r="32" spans="1:21" x14ac:dyDescent="0.35">
      <c r="A32" s="26" t="s">
        <v>811</v>
      </c>
      <c r="B32" s="30" t="s">
        <v>812</v>
      </c>
      <c r="C32" s="31">
        <v>20150619</v>
      </c>
      <c r="D32" s="31" t="s">
        <v>813</v>
      </c>
      <c r="E32" s="30" t="s">
        <v>810</v>
      </c>
      <c r="F32" s="30">
        <v>142.89333320579999</v>
      </c>
      <c r="G32" s="30">
        <v>146.98795180722891</v>
      </c>
      <c r="H32" s="30">
        <v>136.23559539052496</v>
      </c>
      <c r="I32" s="30">
        <v>96.153846153846132</v>
      </c>
      <c r="J32" s="30">
        <v>28.457869634340234</v>
      </c>
      <c r="K32" s="30">
        <v>-27.949599083619702</v>
      </c>
      <c r="L32" s="30">
        <v>0.8</v>
      </c>
      <c r="M32" s="30">
        <v>1</v>
      </c>
      <c r="N32" s="30">
        <v>0.78500000000000003</v>
      </c>
      <c r="O32" s="30">
        <v>0.35699999999999998</v>
      </c>
      <c r="P32" s="30">
        <v>0.23</v>
      </c>
      <c r="Q32" s="26">
        <v>1</v>
      </c>
      <c r="R32" s="26">
        <v>0</v>
      </c>
      <c r="S32" s="26">
        <v>0</v>
      </c>
      <c r="T32" s="26">
        <v>1</v>
      </c>
    </row>
    <row r="33" spans="1:20" x14ac:dyDescent="0.35">
      <c r="A33" s="26" t="s">
        <v>814</v>
      </c>
      <c r="B33" s="30" t="s">
        <v>815</v>
      </c>
      <c r="C33" s="31">
        <v>20170105</v>
      </c>
      <c r="D33" s="31" t="s">
        <v>816</v>
      </c>
      <c r="E33" s="30" t="s">
        <v>810</v>
      </c>
      <c r="F33" s="30">
        <v>11.3327989776</v>
      </c>
      <c r="G33" s="30">
        <v>144.51305079988771</v>
      </c>
      <c r="H33" s="30">
        <v>125.78722301412463</v>
      </c>
      <c r="I33" s="30">
        <v>96.473744729781544</v>
      </c>
      <c r="J33" s="30">
        <v>31.314821010371368</v>
      </c>
      <c r="K33" s="30">
        <v>-28.264522323571772</v>
      </c>
      <c r="L33" s="30">
        <v>0.73299999999999998</v>
      </c>
      <c r="M33" s="30">
        <v>0.86599999999999999</v>
      </c>
      <c r="N33" s="30">
        <v>0.85699999999999998</v>
      </c>
      <c r="O33" s="30">
        <v>0.5</v>
      </c>
      <c r="P33" s="30">
        <v>0.153</v>
      </c>
      <c r="Q33" s="26">
        <v>1</v>
      </c>
      <c r="R33" s="26">
        <v>0</v>
      </c>
      <c r="S33" s="26">
        <v>0</v>
      </c>
      <c r="T33" s="26">
        <v>1</v>
      </c>
    </row>
    <row r="34" spans="1:20" x14ac:dyDescent="0.35">
      <c r="A34" s="26" t="s">
        <v>817</v>
      </c>
      <c r="B34" s="30" t="s">
        <v>818</v>
      </c>
      <c r="C34" s="31">
        <v>20170704</v>
      </c>
      <c r="D34" s="31" t="s">
        <v>819</v>
      </c>
      <c r="E34" s="30" t="s">
        <v>810</v>
      </c>
      <c r="F34" s="30">
        <v>59.890840646000001</v>
      </c>
      <c r="G34" s="30">
        <v>133.91003460207614</v>
      </c>
      <c r="H34" s="30">
        <v>113.24921135646689</v>
      </c>
      <c r="I34" s="30">
        <v>105.5724417426545</v>
      </c>
      <c r="J34" s="30">
        <v>32.931726907630519</v>
      </c>
      <c r="K34" s="30">
        <v>-26.403940886699502</v>
      </c>
      <c r="L34" s="30">
        <v>0.66600000000000004</v>
      </c>
      <c r="M34" s="30">
        <v>0.73299999999999998</v>
      </c>
      <c r="N34" s="30">
        <v>1</v>
      </c>
      <c r="O34" s="30">
        <v>0.64200000000000002</v>
      </c>
      <c r="P34" s="30">
        <v>0.38400000000000001</v>
      </c>
      <c r="Q34" s="26">
        <v>1</v>
      </c>
      <c r="R34" s="26">
        <v>0</v>
      </c>
      <c r="S34" s="26">
        <v>0</v>
      </c>
      <c r="T34" s="26">
        <v>1</v>
      </c>
    </row>
    <row r="35" spans="1:20" x14ac:dyDescent="0.35">
      <c r="A35" s="26" t="s">
        <v>820</v>
      </c>
      <c r="B35" s="30" t="s">
        <v>821</v>
      </c>
      <c r="C35" s="31">
        <v>20150619</v>
      </c>
      <c r="D35" s="31" t="s">
        <v>822</v>
      </c>
      <c r="E35" s="30" t="s">
        <v>823</v>
      </c>
      <c r="F35" s="30">
        <v>14.854904013599999</v>
      </c>
      <c r="G35" s="30">
        <v>269.45392491467584</v>
      </c>
      <c r="H35" s="30">
        <v>224.10179640718559</v>
      </c>
      <c r="I35" s="30">
        <v>110.18276762402091</v>
      </c>
      <c r="J35" s="30">
        <v>53.692614770459087</v>
      </c>
      <c r="K35" s="30">
        <v>-38.976857490864795</v>
      </c>
      <c r="L35" s="30">
        <v>0.89700000000000002</v>
      </c>
      <c r="M35" s="30">
        <v>0.90300000000000002</v>
      </c>
      <c r="N35" s="30">
        <v>0.93500000000000005</v>
      </c>
      <c r="O35" s="30">
        <v>0.68</v>
      </c>
      <c r="P35" s="30">
        <v>3.9E-2</v>
      </c>
      <c r="Q35" s="26">
        <v>1</v>
      </c>
      <c r="R35" s="26">
        <v>1</v>
      </c>
      <c r="S35" s="26">
        <v>0</v>
      </c>
      <c r="T35" s="26">
        <v>2</v>
      </c>
    </row>
    <row r="36" spans="1:20" x14ac:dyDescent="0.35">
      <c r="A36" s="29" t="s">
        <v>690</v>
      </c>
      <c r="B36" s="30" t="s">
        <v>691</v>
      </c>
      <c r="C36" s="31">
        <v>20170602</v>
      </c>
      <c r="D36" s="31" t="s">
        <v>692</v>
      </c>
      <c r="E36" s="30" t="s">
        <v>823</v>
      </c>
      <c r="F36" s="30">
        <v>35.766910395899998</v>
      </c>
      <c r="G36" s="30">
        <v>342.36037934668076</v>
      </c>
      <c r="H36" s="30">
        <v>207.54578754578756</v>
      </c>
      <c r="I36" s="30">
        <v>107.17607973421927</v>
      </c>
      <c r="J36" s="30">
        <v>60.233297985153769</v>
      </c>
      <c r="K36" s="30">
        <v>-14.038286235186876</v>
      </c>
      <c r="L36" s="30">
        <v>0.97699999999999998</v>
      </c>
      <c r="M36" s="30">
        <v>0.88</v>
      </c>
      <c r="N36" s="30">
        <v>0.92300000000000004</v>
      </c>
      <c r="O36" s="30">
        <v>0.73599999999999999</v>
      </c>
      <c r="P36" s="30">
        <v>0.873</v>
      </c>
      <c r="Q36" s="26">
        <v>1</v>
      </c>
      <c r="R36" s="26">
        <v>1</v>
      </c>
      <c r="S36" s="26">
        <v>1</v>
      </c>
      <c r="T36" s="26">
        <v>3</v>
      </c>
    </row>
    <row r="37" spans="1:20" x14ac:dyDescent="0.35">
      <c r="A37" s="29" t="s">
        <v>577</v>
      </c>
      <c r="B37" s="30" t="s">
        <v>578</v>
      </c>
      <c r="C37" s="31">
        <v>20151111</v>
      </c>
      <c r="D37" s="31" t="s">
        <v>579</v>
      </c>
      <c r="E37" s="30" t="s">
        <v>823</v>
      </c>
      <c r="F37" s="30">
        <v>24.006455419400002</v>
      </c>
      <c r="G37" s="30">
        <v>228.6384976525822</v>
      </c>
      <c r="H37" s="30">
        <v>124.2152466367713</v>
      </c>
      <c r="I37" s="30">
        <v>70.835639180962943</v>
      </c>
      <c r="J37" s="30">
        <v>71.671388101983013</v>
      </c>
      <c r="K37" s="30">
        <v>1.9249278152069318</v>
      </c>
      <c r="L37" s="30">
        <v>0.81200000000000006</v>
      </c>
      <c r="M37" s="30">
        <v>0.59599999999999997</v>
      </c>
      <c r="N37" s="30">
        <v>0.46100000000000002</v>
      </c>
      <c r="O37" s="30">
        <v>0.86799999999999999</v>
      </c>
      <c r="P37" s="30">
        <v>0.99199999999999999</v>
      </c>
      <c r="Q37" s="26">
        <v>0</v>
      </c>
      <c r="R37" s="26">
        <v>1</v>
      </c>
      <c r="S37" s="26">
        <v>1</v>
      </c>
      <c r="T37" s="26">
        <v>2</v>
      </c>
    </row>
    <row r="38" spans="1:20" x14ac:dyDescent="0.35">
      <c r="A38" s="29" t="s">
        <v>657</v>
      </c>
      <c r="B38" s="30" t="s">
        <v>658</v>
      </c>
      <c r="C38" s="31">
        <v>20141217</v>
      </c>
      <c r="D38" s="31" t="s">
        <v>696</v>
      </c>
      <c r="E38" s="30" t="s">
        <v>823</v>
      </c>
      <c r="F38" s="30">
        <v>14.459168553800001</v>
      </c>
      <c r="G38" s="30">
        <v>281.593670136046</v>
      </c>
      <c r="H38" s="30">
        <v>183.25901283790401</v>
      </c>
      <c r="I38" s="30">
        <v>86.298122966195024</v>
      </c>
      <c r="J38" s="30">
        <v>79.681656123931901</v>
      </c>
      <c r="K38" s="30">
        <v>-12.726781211041841</v>
      </c>
      <c r="L38" s="30">
        <v>0.91400000000000003</v>
      </c>
      <c r="M38" s="30">
        <v>0.82299999999999995</v>
      </c>
      <c r="N38" s="30">
        <v>0.69199999999999995</v>
      </c>
      <c r="O38" s="30">
        <v>0.91600000000000004</v>
      </c>
      <c r="P38" s="30">
        <v>0.89600000000000002</v>
      </c>
      <c r="Q38" s="26">
        <v>1</v>
      </c>
      <c r="R38" s="26">
        <v>1</v>
      </c>
      <c r="S38" s="26">
        <v>1</v>
      </c>
      <c r="T38" s="26">
        <v>3</v>
      </c>
    </row>
    <row r="39" spans="1:20" x14ac:dyDescent="0.35">
      <c r="A39" s="29" t="s">
        <v>512</v>
      </c>
      <c r="B39" s="30" t="s">
        <v>513</v>
      </c>
      <c r="C39" s="31">
        <v>20160204</v>
      </c>
      <c r="D39" s="31" t="s">
        <v>514</v>
      </c>
      <c r="E39" s="30" t="s">
        <v>823</v>
      </c>
      <c r="F39" s="30">
        <v>48.234551884200002</v>
      </c>
      <c r="G39" s="30">
        <v>286.56056587091069</v>
      </c>
      <c r="H39" s="30">
        <v>169.37769562538506</v>
      </c>
      <c r="I39" s="30">
        <v>93.283181085437946</v>
      </c>
      <c r="J39" s="30">
        <v>65.624999999999972</v>
      </c>
      <c r="K39" s="30">
        <v>-24.832214765100662</v>
      </c>
      <c r="L39" s="30">
        <v>0.92600000000000005</v>
      </c>
      <c r="M39" s="30">
        <v>0.80100000000000005</v>
      </c>
      <c r="N39" s="30">
        <v>0.78800000000000003</v>
      </c>
      <c r="O39" s="30">
        <v>0.79800000000000004</v>
      </c>
      <c r="P39" s="30">
        <v>0.53100000000000003</v>
      </c>
      <c r="Q39" s="26">
        <v>1</v>
      </c>
      <c r="R39" s="26">
        <v>1</v>
      </c>
      <c r="S39" s="26">
        <v>0</v>
      </c>
      <c r="T39" s="26">
        <v>2</v>
      </c>
    </row>
    <row r="40" spans="1:20" x14ac:dyDescent="0.35">
      <c r="A40" s="29" t="s">
        <v>763</v>
      </c>
      <c r="B40" s="30" t="s">
        <v>764</v>
      </c>
      <c r="C40" s="31">
        <v>20110920</v>
      </c>
      <c r="D40" s="31" t="s">
        <v>511</v>
      </c>
      <c r="E40" s="30" t="s">
        <v>823</v>
      </c>
      <c r="F40" s="30">
        <v>10.542546611599999</v>
      </c>
      <c r="G40" s="30">
        <v>230.56410256410254</v>
      </c>
      <c r="H40" s="30">
        <v>159.08360128617363</v>
      </c>
      <c r="I40" s="30">
        <v>91.747572815533999</v>
      </c>
      <c r="J40" s="30">
        <v>68.176538908246215</v>
      </c>
      <c r="K40" s="30">
        <v>-35.889798957557709</v>
      </c>
      <c r="L40" s="30">
        <v>0.81799999999999995</v>
      </c>
      <c r="M40" s="30">
        <v>0.78400000000000003</v>
      </c>
      <c r="N40" s="30">
        <v>0.76200000000000001</v>
      </c>
      <c r="O40" s="30">
        <v>0.80500000000000005</v>
      </c>
      <c r="P40" s="30">
        <v>6.3E-2</v>
      </c>
      <c r="Q40" s="26">
        <v>1</v>
      </c>
      <c r="R40" s="26">
        <v>1</v>
      </c>
      <c r="S40" s="26">
        <v>0</v>
      </c>
      <c r="T40" s="26">
        <v>2</v>
      </c>
    </row>
    <row r="41" spans="1:20" x14ac:dyDescent="0.35">
      <c r="A41" s="29" t="s">
        <v>644</v>
      </c>
      <c r="B41" s="30" t="s">
        <v>645</v>
      </c>
      <c r="C41" s="31">
        <v>20140307</v>
      </c>
      <c r="D41" s="31" t="s">
        <v>646</v>
      </c>
      <c r="E41" s="30" t="s">
        <v>823</v>
      </c>
      <c r="F41" s="30">
        <v>17.121661941900001</v>
      </c>
      <c r="G41" s="30">
        <v>284.01888064733646</v>
      </c>
      <c r="H41" s="30">
        <v>243.27908378541295</v>
      </c>
      <c r="I41" s="30">
        <v>117.24856696195933</v>
      </c>
      <c r="J41" s="30">
        <v>34.545454545454547</v>
      </c>
      <c r="K41" s="30">
        <v>-19.572553430821152</v>
      </c>
      <c r="L41" s="30">
        <v>0.92</v>
      </c>
      <c r="M41" s="30">
        <v>0.95399999999999996</v>
      </c>
      <c r="N41" s="30">
        <v>0.98</v>
      </c>
      <c r="O41" s="30">
        <v>0.34699999999999998</v>
      </c>
      <c r="P41" s="30">
        <v>0.77700000000000002</v>
      </c>
      <c r="Q41" s="26">
        <v>1</v>
      </c>
      <c r="R41" s="26">
        <v>0</v>
      </c>
      <c r="S41" s="26">
        <v>1</v>
      </c>
      <c r="T41" s="26">
        <v>2</v>
      </c>
    </row>
    <row r="42" spans="1:20" x14ac:dyDescent="0.35">
      <c r="A42" s="29" t="s">
        <v>495</v>
      </c>
      <c r="B42" s="30" t="s">
        <v>496</v>
      </c>
      <c r="C42" s="31">
        <v>20150908</v>
      </c>
      <c r="D42" s="31" t="s">
        <v>497</v>
      </c>
      <c r="E42" s="30" t="s">
        <v>823</v>
      </c>
      <c r="F42" s="30">
        <v>17.3524156768</v>
      </c>
      <c r="G42" s="30">
        <v>280.79221681723413</v>
      </c>
      <c r="H42" s="30">
        <v>182.51185811507526</v>
      </c>
      <c r="I42" s="30">
        <v>112.05387205387203</v>
      </c>
      <c r="J42" s="30">
        <v>56.004809860213442</v>
      </c>
      <c r="K42" s="30">
        <v>-29.949452401010952</v>
      </c>
      <c r="L42" s="30">
        <v>0.90900000000000003</v>
      </c>
      <c r="M42" s="30">
        <v>0.81799999999999995</v>
      </c>
      <c r="N42" s="30">
        <v>0.94199999999999995</v>
      </c>
      <c r="O42" s="30">
        <v>0.70099999999999996</v>
      </c>
      <c r="P42" s="30">
        <v>0.23</v>
      </c>
      <c r="Q42" s="26">
        <v>1</v>
      </c>
      <c r="R42" s="26">
        <v>1</v>
      </c>
      <c r="S42" s="26">
        <v>0</v>
      </c>
      <c r="T42" s="26">
        <v>2</v>
      </c>
    </row>
    <row r="43" spans="1:20" x14ac:dyDescent="0.35">
      <c r="A43" s="29" t="s">
        <v>824</v>
      </c>
      <c r="B43" s="30" t="s">
        <v>825</v>
      </c>
      <c r="C43" s="31">
        <v>20180615</v>
      </c>
      <c r="D43" s="31" t="s">
        <v>826</v>
      </c>
      <c r="E43" s="30" t="s">
        <v>823</v>
      </c>
      <c r="F43" s="30">
        <v>15.6034660907</v>
      </c>
      <c r="G43" s="30">
        <v>256.82002549542239</v>
      </c>
      <c r="H43" s="30">
        <v>177.76274244474516</v>
      </c>
      <c r="I43" s="30">
        <v>105.54108453705899</v>
      </c>
      <c r="J43" s="30">
        <v>59.9044145390517</v>
      </c>
      <c r="K43" s="30" t="s">
        <v>111</v>
      </c>
      <c r="L43" s="30">
        <v>0.88</v>
      </c>
      <c r="M43" s="30">
        <v>0.81200000000000006</v>
      </c>
      <c r="N43" s="30">
        <v>0.90300000000000002</v>
      </c>
      <c r="O43" s="30">
        <v>0.72899999999999998</v>
      </c>
      <c r="P43" s="30">
        <v>0</v>
      </c>
      <c r="Q43" s="26">
        <v>1</v>
      </c>
      <c r="R43" s="26">
        <v>1</v>
      </c>
      <c r="S43" s="26">
        <v>0</v>
      </c>
      <c r="T43" s="26">
        <v>2</v>
      </c>
    </row>
    <row r="44" spans="1:20" x14ac:dyDescent="0.35">
      <c r="A44" s="29" t="s">
        <v>504</v>
      </c>
      <c r="B44" s="30" t="s">
        <v>505</v>
      </c>
      <c r="C44" s="31">
        <v>20170801</v>
      </c>
      <c r="D44" s="31" t="s">
        <v>506</v>
      </c>
      <c r="E44" s="30" t="s">
        <v>823</v>
      </c>
      <c r="F44" s="30">
        <v>109.8359131181</v>
      </c>
      <c r="G44" s="30">
        <v>250.36585365853665</v>
      </c>
      <c r="H44" s="30">
        <v>239.1971664698938</v>
      </c>
      <c r="I44" s="30">
        <v>112.97497683039852</v>
      </c>
      <c r="J44" s="30">
        <v>53.257790368271976</v>
      </c>
      <c r="K44" s="30">
        <v>-28.252032520325205</v>
      </c>
      <c r="L44" s="30">
        <v>0.86299999999999999</v>
      </c>
      <c r="M44" s="30">
        <v>0.93700000000000006</v>
      </c>
      <c r="N44" s="30">
        <v>0.96099999999999997</v>
      </c>
      <c r="O44" s="30">
        <v>0.67300000000000004</v>
      </c>
      <c r="P44" s="30">
        <v>0.309</v>
      </c>
      <c r="Q44" s="26">
        <v>1</v>
      </c>
      <c r="R44" s="26">
        <v>1</v>
      </c>
      <c r="S44" s="26">
        <v>0</v>
      </c>
      <c r="T44" s="26">
        <v>2</v>
      </c>
    </row>
    <row r="45" spans="1:20" x14ac:dyDescent="0.35">
      <c r="A45" s="29" t="s">
        <v>482</v>
      </c>
      <c r="B45" s="30" t="s">
        <v>483</v>
      </c>
      <c r="C45" s="31">
        <v>20141118</v>
      </c>
      <c r="D45" s="31" t="s">
        <v>484</v>
      </c>
      <c r="E45" s="30" t="s">
        <v>823</v>
      </c>
      <c r="F45" s="30">
        <v>15.5417925648</v>
      </c>
      <c r="G45" s="30">
        <v>409.87124463519319</v>
      </c>
      <c r="H45" s="30">
        <v>271.63712200208545</v>
      </c>
      <c r="I45" s="30">
        <v>106.21572212065813</v>
      </c>
      <c r="J45" s="30">
        <v>71.228615863141499</v>
      </c>
      <c r="K45" s="30">
        <v>-29.880043620501628</v>
      </c>
      <c r="L45" s="30">
        <v>0.99399999999999999</v>
      </c>
      <c r="M45" s="30">
        <v>0.97699999999999998</v>
      </c>
      <c r="N45" s="30">
        <v>0.91600000000000004</v>
      </c>
      <c r="O45" s="30">
        <v>0.85399999999999998</v>
      </c>
      <c r="P45" s="30">
        <v>0.23799999999999999</v>
      </c>
      <c r="Q45" s="26">
        <v>1</v>
      </c>
      <c r="R45" s="26">
        <v>1</v>
      </c>
      <c r="S45" s="26">
        <v>0</v>
      </c>
      <c r="T45" s="26">
        <v>2</v>
      </c>
    </row>
    <row r="46" spans="1:20" x14ac:dyDescent="0.35">
      <c r="A46" s="29" t="s">
        <v>648</v>
      </c>
      <c r="B46" s="30" t="s">
        <v>649</v>
      </c>
      <c r="C46" s="31">
        <v>20140514</v>
      </c>
      <c r="D46" s="31" t="s">
        <v>650</v>
      </c>
      <c r="E46" s="30" t="s">
        <v>823</v>
      </c>
      <c r="F46" s="30">
        <v>21.989983138400003</v>
      </c>
      <c r="G46" s="30">
        <v>246.20024125452352</v>
      </c>
      <c r="H46" s="30">
        <v>155.11111111111109</v>
      </c>
      <c r="I46" s="30">
        <v>96.483180428134517</v>
      </c>
      <c r="J46" s="30">
        <v>72.418300653594741</v>
      </c>
      <c r="K46" s="30">
        <v>-23.576423576423565</v>
      </c>
      <c r="L46" s="30">
        <v>0.85199999999999998</v>
      </c>
      <c r="M46" s="30">
        <v>0.72699999999999998</v>
      </c>
      <c r="N46" s="30">
        <v>0.82599999999999996</v>
      </c>
      <c r="O46" s="30">
        <v>0.875</v>
      </c>
      <c r="P46" s="30">
        <v>0.626</v>
      </c>
      <c r="Q46" s="26">
        <v>1</v>
      </c>
      <c r="R46" s="26">
        <v>1</v>
      </c>
      <c r="S46" s="26">
        <v>0</v>
      </c>
      <c r="T46" s="26">
        <v>2</v>
      </c>
    </row>
    <row r="47" spans="1:20" x14ac:dyDescent="0.35">
      <c r="A47" s="29" t="s">
        <v>693</v>
      </c>
      <c r="B47" s="30" t="s">
        <v>694</v>
      </c>
      <c r="C47" s="31">
        <v>20151126</v>
      </c>
      <c r="D47" s="31" t="s">
        <v>695</v>
      </c>
      <c r="E47" s="30" t="s">
        <v>823</v>
      </c>
      <c r="F47" s="30">
        <v>13.160969696900001</v>
      </c>
      <c r="G47" s="30">
        <v>147.49422019714385</v>
      </c>
      <c r="H47" s="30">
        <v>105.17837997781207</v>
      </c>
      <c r="I47" s="30">
        <v>96.562899690350875</v>
      </c>
      <c r="J47" s="30">
        <v>29.088696890394562</v>
      </c>
      <c r="K47" s="30">
        <v>-8.418052256532075</v>
      </c>
      <c r="L47" s="30">
        <v>0.53900000000000003</v>
      </c>
      <c r="M47" s="30">
        <v>0.46</v>
      </c>
      <c r="N47" s="30">
        <v>0.83299999999999996</v>
      </c>
      <c r="O47" s="30">
        <v>0.24299999999999999</v>
      </c>
      <c r="P47" s="30">
        <v>0.92800000000000005</v>
      </c>
      <c r="Q47" s="26">
        <v>1</v>
      </c>
      <c r="R47" s="26">
        <v>0</v>
      </c>
      <c r="S47" s="26">
        <v>1</v>
      </c>
      <c r="T47" s="26">
        <v>2</v>
      </c>
    </row>
    <row r="48" spans="1:20" x14ac:dyDescent="0.35">
      <c r="A48" s="29" t="s">
        <v>754</v>
      </c>
      <c r="B48" s="30" t="s">
        <v>755</v>
      </c>
      <c r="C48" s="31">
        <v>20021008</v>
      </c>
      <c r="D48" s="31" t="s">
        <v>756</v>
      </c>
      <c r="E48" s="30" t="s">
        <v>823</v>
      </c>
      <c r="F48" s="30">
        <v>35.555832300500001</v>
      </c>
      <c r="G48" s="30">
        <v>184.00120581131674</v>
      </c>
      <c r="H48" s="30">
        <v>109.85595147187941</v>
      </c>
      <c r="I48" s="30">
        <v>88.235294117647058</v>
      </c>
      <c r="J48" s="30">
        <v>80.752773432255452</v>
      </c>
      <c r="K48" s="30">
        <v>-12.94332575125369</v>
      </c>
      <c r="L48" s="30">
        <v>0.68100000000000005</v>
      </c>
      <c r="M48" s="30">
        <v>0.47699999999999998</v>
      </c>
      <c r="N48" s="30">
        <v>0.70499999999999996</v>
      </c>
      <c r="O48" s="30">
        <v>0.93</v>
      </c>
      <c r="P48" s="30">
        <v>0.88800000000000001</v>
      </c>
      <c r="Q48" s="26">
        <v>1</v>
      </c>
      <c r="R48" s="26">
        <v>1</v>
      </c>
      <c r="S48" s="26">
        <v>1</v>
      </c>
      <c r="T48" s="26">
        <v>3</v>
      </c>
    </row>
    <row r="49" spans="1:20" x14ac:dyDescent="0.35">
      <c r="A49" s="29" t="s">
        <v>765</v>
      </c>
      <c r="B49" s="30" t="s">
        <v>766</v>
      </c>
      <c r="C49" s="31">
        <v>20111026</v>
      </c>
      <c r="D49" s="31" t="s">
        <v>767</v>
      </c>
      <c r="E49" s="30" t="s">
        <v>823</v>
      </c>
      <c r="F49" s="30">
        <v>17.088572750899999</v>
      </c>
      <c r="G49" s="30">
        <v>208.82562277580078</v>
      </c>
      <c r="H49" s="30">
        <v>152.70821199767036</v>
      </c>
      <c r="I49" s="30">
        <v>81.438289601554942</v>
      </c>
      <c r="J49" s="30">
        <v>62.194159431728515</v>
      </c>
      <c r="K49" s="30">
        <v>-21.157436216552586</v>
      </c>
      <c r="L49" s="30">
        <v>0.76100000000000001</v>
      </c>
      <c r="M49" s="30">
        <v>0.71499999999999997</v>
      </c>
      <c r="N49" s="30">
        <v>0.621</v>
      </c>
      <c r="O49" s="30">
        <v>0.76300000000000001</v>
      </c>
      <c r="P49" s="30">
        <v>0.73</v>
      </c>
      <c r="Q49" s="26">
        <v>0</v>
      </c>
      <c r="R49" s="26">
        <v>1</v>
      </c>
      <c r="S49" s="26">
        <v>1</v>
      </c>
      <c r="T49" s="26">
        <v>2</v>
      </c>
    </row>
    <row r="50" spans="1:20" x14ac:dyDescent="0.35">
      <c r="A50" s="29" t="s">
        <v>827</v>
      </c>
      <c r="B50" s="30" t="s">
        <v>828</v>
      </c>
      <c r="C50" s="31">
        <v>20160322</v>
      </c>
      <c r="D50" s="31" t="s">
        <v>829</v>
      </c>
      <c r="E50" s="30" t="s">
        <v>823</v>
      </c>
      <c r="F50" s="30">
        <v>49.807993330200006</v>
      </c>
      <c r="G50" s="30">
        <v>105.40229885057471</v>
      </c>
      <c r="H50" s="30">
        <v>94.6623093681917</v>
      </c>
      <c r="I50" s="30">
        <v>90.533188248095726</v>
      </c>
      <c r="J50" s="30">
        <v>25.407608695652183</v>
      </c>
      <c r="K50" s="30">
        <v>-22.116402116402114</v>
      </c>
      <c r="L50" s="30">
        <v>0.38</v>
      </c>
      <c r="M50" s="30">
        <v>0.38</v>
      </c>
      <c r="N50" s="30">
        <v>0.74299999999999999</v>
      </c>
      <c r="O50" s="30">
        <v>0.16600000000000001</v>
      </c>
      <c r="P50" s="30">
        <v>0.69799999999999995</v>
      </c>
      <c r="Q50" s="26">
        <v>1</v>
      </c>
      <c r="R50" s="26">
        <v>0</v>
      </c>
      <c r="S50" s="26">
        <v>1</v>
      </c>
      <c r="T50" s="26">
        <v>2</v>
      </c>
    </row>
    <row r="51" spans="1:20" x14ac:dyDescent="0.35">
      <c r="A51" s="29" t="s">
        <v>745</v>
      </c>
      <c r="B51" s="30" t="s">
        <v>746</v>
      </c>
      <c r="C51" s="31">
        <v>20040709</v>
      </c>
      <c r="D51" s="31" t="s">
        <v>747</v>
      </c>
      <c r="E51" s="30" t="s">
        <v>830</v>
      </c>
      <c r="F51" s="30">
        <v>10.467554401199999</v>
      </c>
      <c r="G51" s="30">
        <v>174.84941314150001</v>
      </c>
      <c r="H51" s="30">
        <v>111.58452570217274</v>
      </c>
      <c r="I51" s="30">
        <v>93.218447805603759</v>
      </c>
      <c r="J51" s="30">
        <v>59.013572182892013</v>
      </c>
      <c r="K51" s="30">
        <v>-25.382370110916519</v>
      </c>
      <c r="L51" s="30">
        <v>0.94499999999999995</v>
      </c>
      <c r="M51" s="30">
        <v>0.92100000000000004</v>
      </c>
      <c r="N51" s="30">
        <v>0.86499999999999999</v>
      </c>
      <c r="O51" s="30">
        <v>0.68600000000000005</v>
      </c>
      <c r="P51" s="30">
        <v>0.32700000000000001</v>
      </c>
      <c r="Q51" s="26">
        <v>1</v>
      </c>
      <c r="R51" s="26">
        <v>1</v>
      </c>
      <c r="S51" s="26">
        <v>0</v>
      </c>
      <c r="T51" s="26">
        <v>2</v>
      </c>
    </row>
    <row r="52" spans="1:20" x14ac:dyDescent="0.35">
      <c r="A52" s="29" t="s">
        <v>479</v>
      </c>
      <c r="B52" s="30" t="s">
        <v>480</v>
      </c>
      <c r="C52" s="31">
        <v>20140312</v>
      </c>
      <c r="D52" s="31" t="s">
        <v>481</v>
      </c>
      <c r="E52" s="30" t="s">
        <v>830</v>
      </c>
      <c r="F52" s="30">
        <v>19.601309812</v>
      </c>
      <c r="G52" s="30">
        <v>171.76015473887813</v>
      </c>
      <c r="H52" s="30">
        <v>101.57819225251075</v>
      </c>
      <c r="I52" s="30">
        <v>96.899583526145292</v>
      </c>
      <c r="J52" s="30">
        <v>61.894108873974638</v>
      </c>
      <c r="K52" s="30">
        <v>-30.062630480167009</v>
      </c>
      <c r="L52" s="30">
        <v>0.92700000000000005</v>
      </c>
      <c r="M52" s="30">
        <v>0.83</v>
      </c>
      <c r="N52" s="30">
        <v>0.90600000000000003</v>
      </c>
      <c r="O52" s="30">
        <v>0.73699999999999999</v>
      </c>
      <c r="P52" s="30">
        <v>0.114</v>
      </c>
      <c r="Q52" s="26">
        <v>1</v>
      </c>
      <c r="R52" s="26">
        <v>1</v>
      </c>
      <c r="S52" s="26">
        <v>0</v>
      </c>
      <c r="T52" s="26">
        <v>2</v>
      </c>
    </row>
    <row r="53" spans="1:20" x14ac:dyDescent="0.35">
      <c r="A53" s="29" t="s">
        <v>543</v>
      </c>
      <c r="B53" s="30" t="s">
        <v>544</v>
      </c>
      <c r="C53" s="31">
        <v>20040512</v>
      </c>
      <c r="D53" s="31" t="s">
        <v>535</v>
      </c>
      <c r="E53" s="30" t="s">
        <v>830</v>
      </c>
      <c r="F53" s="30">
        <v>20.042517178900003</v>
      </c>
      <c r="G53" s="30">
        <v>136.7153912295787</v>
      </c>
      <c r="H53" s="30">
        <v>75.910543130990433</v>
      </c>
      <c r="I53" s="30">
        <v>85.714285714285708</v>
      </c>
      <c r="J53" s="30">
        <v>75.453575240128032</v>
      </c>
      <c r="K53" s="30">
        <v>-30.695266272189347</v>
      </c>
      <c r="L53" s="30">
        <v>0.72099999999999997</v>
      </c>
      <c r="M53" s="30">
        <v>0.58099999999999996</v>
      </c>
      <c r="N53" s="30">
        <v>0.72399999999999998</v>
      </c>
      <c r="O53" s="30">
        <v>0.94799999999999995</v>
      </c>
      <c r="P53" s="30">
        <v>9.8000000000000004E-2</v>
      </c>
      <c r="Q53" s="26">
        <v>1</v>
      </c>
      <c r="R53" s="26">
        <v>1</v>
      </c>
      <c r="S53" s="26">
        <v>0</v>
      </c>
      <c r="T53" s="26">
        <v>2</v>
      </c>
    </row>
    <row r="54" spans="1:20" x14ac:dyDescent="0.35">
      <c r="A54" s="29" t="s">
        <v>561</v>
      </c>
      <c r="B54" s="30" t="s">
        <v>562</v>
      </c>
      <c r="C54" s="31">
        <v>20141212</v>
      </c>
      <c r="D54" s="31" t="s">
        <v>831</v>
      </c>
      <c r="E54" s="30" t="s">
        <v>830</v>
      </c>
      <c r="F54" s="30">
        <v>28.266941775100001</v>
      </c>
      <c r="G54" s="30">
        <v>165.75091575091574</v>
      </c>
      <c r="H54" s="30">
        <v>85.312899106002561</v>
      </c>
      <c r="I54" s="30">
        <v>81.784841075794645</v>
      </c>
      <c r="J54" s="30">
        <v>74.285714285714306</v>
      </c>
      <c r="K54" s="30">
        <v>-18.464193270060402</v>
      </c>
      <c r="L54" s="30">
        <v>0.90300000000000002</v>
      </c>
      <c r="M54" s="30">
        <v>0.69</v>
      </c>
      <c r="N54" s="30">
        <v>0.61</v>
      </c>
      <c r="O54" s="30">
        <v>0.91900000000000004</v>
      </c>
      <c r="P54" s="30">
        <v>0.68</v>
      </c>
      <c r="Q54" s="26">
        <v>0</v>
      </c>
      <c r="R54" s="26">
        <v>1</v>
      </c>
      <c r="S54" s="26">
        <v>1</v>
      </c>
      <c r="T54" s="26">
        <v>2</v>
      </c>
    </row>
    <row r="55" spans="1:20" x14ac:dyDescent="0.35">
      <c r="A55" s="29" t="s">
        <v>637</v>
      </c>
      <c r="B55" s="30" t="s">
        <v>638</v>
      </c>
      <c r="C55" s="31">
        <v>20130503</v>
      </c>
      <c r="D55" s="31" t="s">
        <v>639</v>
      </c>
      <c r="E55" s="30" t="s">
        <v>830</v>
      </c>
      <c r="F55" s="30">
        <v>212.36794467069998</v>
      </c>
      <c r="G55" s="30">
        <v>146.16107803196491</v>
      </c>
      <c r="H55" s="30">
        <v>77.474017171260741</v>
      </c>
      <c r="I55" s="30">
        <v>78.656462585034021</v>
      </c>
      <c r="J55" s="30">
        <v>72.83680175246441</v>
      </c>
      <c r="K55" s="30">
        <v>-18.384982121573302</v>
      </c>
      <c r="L55" s="30">
        <v>0.81799999999999995</v>
      </c>
      <c r="M55" s="30">
        <v>0.61199999999999999</v>
      </c>
      <c r="N55" s="30">
        <v>0.55700000000000005</v>
      </c>
      <c r="O55" s="30">
        <v>0.89</v>
      </c>
      <c r="P55" s="30">
        <v>0.69599999999999995</v>
      </c>
      <c r="Q55" s="26">
        <v>0</v>
      </c>
      <c r="R55" s="26">
        <v>1</v>
      </c>
      <c r="S55" s="26">
        <v>1</v>
      </c>
      <c r="T55" s="26">
        <v>2</v>
      </c>
    </row>
    <row r="56" spans="1:20" x14ac:dyDescent="0.35">
      <c r="A56" s="29" t="s">
        <v>757</v>
      </c>
      <c r="B56" s="30" t="s">
        <v>758</v>
      </c>
      <c r="C56" s="31">
        <v>20040625</v>
      </c>
      <c r="D56" s="31" t="s">
        <v>750</v>
      </c>
      <c r="E56" s="30" t="s">
        <v>830</v>
      </c>
      <c r="F56" s="30">
        <v>44.590875445900004</v>
      </c>
      <c r="G56" s="30">
        <v>164.24134114959003</v>
      </c>
      <c r="H56" s="30">
        <v>82.786414453034993</v>
      </c>
      <c r="I56" s="30">
        <v>90.764689674933379</v>
      </c>
      <c r="J56" s="30">
        <v>74.267333809864184</v>
      </c>
      <c r="K56" s="30">
        <v>-22.611424701185971</v>
      </c>
      <c r="L56" s="30">
        <v>0.89600000000000002</v>
      </c>
      <c r="M56" s="30">
        <v>0.67200000000000004</v>
      </c>
      <c r="N56" s="30">
        <v>0.83799999999999997</v>
      </c>
      <c r="O56" s="30">
        <v>0.91200000000000003</v>
      </c>
      <c r="P56" s="30">
        <v>0.51600000000000001</v>
      </c>
      <c r="Q56" s="26">
        <v>1</v>
      </c>
      <c r="R56" s="26">
        <v>1</v>
      </c>
      <c r="S56" s="26">
        <v>0</v>
      </c>
      <c r="T56" s="26">
        <v>2</v>
      </c>
    </row>
    <row r="57" spans="1:20" x14ac:dyDescent="0.35">
      <c r="A57" s="29" t="s">
        <v>548</v>
      </c>
      <c r="B57" s="30" t="s">
        <v>549</v>
      </c>
      <c r="C57" s="31">
        <v>20070613</v>
      </c>
      <c r="D57" s="31" t="s">
        <v>481</v>
      </c>
      <c r="E57" s="30" t="s">
        <v>830</v>
      </c>
      <c r="F57" s="30">
        <v>41.699190975199997</v>
      </c>
      <c r="G57" s="30">
        <v>160.02341248206577</v>
      </c>
      <c r="H57" s="30">
        <v>90.39177812037542</v>
      </c>
      <c r="I57" s="30">
        <v>88.639130081960587</v>
      </c>
      <c r="J57" s="30">
        <v>58.885186145924706</v>
      </c>
      <c r="K57" s="30">
        <v>-25.80914247580915</v>
      </c>
      <c r="L57" s="30">
        <v>0.86599999999999999</v>
      </c>
      <c r="M57" s="30">
        <v>0.73899999999999999</v>
      </c>
      <c r="N57" s="30">
        <v>0.80500000000000005</v>
      </c>
      <c r="O57" s="30">
        <v>0.67800000000000005</v>
      </c>
      <c r="P57" s="30">
        <v>0.311</v>
      </c>
      <c r="Q57" s="26">
        <v>1</v>
      </c>
      <c r="R57" s="26">
        <v>1</v>
      </c>
      <c r="S57" s="26">
        <v>0</v>
      </c>
      <c r="T57" s="26">
        <v>2</v>
      </c>
    </row>
    <row r="58" spans="1:20" x14ac:dyDescent="0.35">
      <c r="A58" s="29" t="s">
        <v>550</v>
      </c>
      <c r="B58" s="30" t="s">
        <v>551</v>
      </c>
      <c r="C58" s="31">
        <v>20120215</v>
      </c>
      <c r="D58" s="31" t="s">
        <v>552</v>
      </c>
      <c r="E58" s="30" t="s">
        <v>830</v>
      </c>
      <c r="F58" s="30">
        <v>17.783530697500002</v>
      </c>
      <c r="G58" s="30">
        <v>220.07649418344616</v>
      </c>
      <c r="H58" s="30">
        <v>106.80816439855762</v>
      </c>
      <c r="I58" s="30">
        <v>85.36766483041616</v>
      </c>
      <c r="J58" s="30">
        <v>74.682589829998903</v>
      </c>
      <c r="K58" s="30">
        <v>-22.908366533864537</v>
      </c>
      <c r="L58" s="30">
        <v>0.98699999999999999</v>
      </c>
      <c r="M58" s="30">
        <v>0.86</v>
      </c>
      <c r="N58" s="30">
        <v>0.71799999999999997</v>
      </c>
      <c r="O58" s="30">
        <v>0.93400000000000005</v>
      </c>
      <c r="P58" s="30">
        <v>0.47499999999999998</v>
      </c>
      <c r="Q58" s="26">
        <v>1</v>
      </c>
      <c r="R58" s="26">
        <v>1</v>
      </c>
      <c r="S58" s="26">
        <v>0</v>
      </c>
      <c r="T58" s="26">
        <v>2</v>
      </c>
    </row>
    <row r="59" spans="1:20" x14ac:dyDescent="0.35">
      <c r="A59" s="29" t="s">
        <v>476</v>
      </c>
      <c r="B59" s="30" t="s">
        <v>477</v>
      </c>
      <c r="C59" s="31">
        <v>20131128</v>
      </c>
      <c r="D59" s="31" t="s">
        <v>478</v>
      </c>
      <c r="E59" s="30" t="s">
        <v>830</v>
      </c>
      <c r="F59" s="30">
        <v>31.741490961599997</v>
      </c>
      <c r="G59" s="30">
        <v>147.01274963932752</v>
      </c>
      <c r="H59" s="30">
        <v>76.912691269126924</v>
      </c>
      <c r="I59" s="30">
        <v>88.448844884488437</v>
      </c>
      <c r="J59" s="30">
        <v>71.006959136363619</v>
      </c>
      <c r="K59" s="30">
        <v>-15.351299326275264</v>
      </c>
      <c r="L59" s="30">
        <v>0.83</v>
      </c>
      <c r="M59" s="30">
        <v>0.6</v>
      </c>
      <c r="N59" s="30">
        <v>0.79100000000000004</v>
      </c>
      <c r="O59" s="30">
        <v>0.83899999999999997</v>
      </c>
      <c r="P59" s="30">
        <v>0.81899999999999995</v>
      </c>
      <c r="Q59" s="26">
        <v>1</v>
      </c>
      <c r="R59" s="26">
        <v>1</v>
      </c>
      <c r="S59" s="26">
        <v>1</v>
      </c>
      <c r="T59" s="26">
        <v>3</v>
      </c>
    </row>
    <row r="60" spans="1:20" x14ac:dyDescent="0.35">
      <c r="A60" s="29" t="s">
        <v>748</v>
      </c>
      <c r="B60" s="30" t="s">
        <v>749</v>
      </c>
      <c r="C60" s="31">
        <v>20050316</v>
      </c>
      <c r="D60" s="31" t="s">
        <v>750</v>
      </c>
      <c r="E60" s="30" t="s">
        <v>830</v>
      </c>
      <c r="F60" s="30">
        <v>253.86693802779999</v>
      </c>
      <c r="G60" s="30">
        <v>163.09271613719747</v>
      </c>
      <c r="H60" s="30">
        <v>87.551399349946607</v>
      </c>
      <c r="I60" s="30">
        <v>94.453876627051486</v>
      </c>
      <c r="J60" s="30">
        <v>69.038783801249934</v>
      </c>
      <c r="K60" s="30">
        <v>-16.774440919175344</v>
      </c>
      <c r="L60" s="30">
        <v>0.88400000000000001</v>
      </c>
      <c r="M60" s="30">
        <v>0.70899999999999996</v>
      </c>
      <c r="N60" s="30">
        <v>0.88500000000000001</v>
      </c>
      <c r="O60" s="30">
        <v>0.82399999999999995</v>
      </c>
      <c r="P60" s="30">
        <v>0.76200000000000001</v>
      </c>
      <c r="Q60" s="26">
        <v>1</v>
      </c>
      <c r="R60" s="26">
        <v>1</v>
      </c>
      <c r="S60" s="26">
        <v>1</v>
      </c>
      <c r="T60" s="26">
        <v>3</v>
      </c>
    </row>
    <row r="61" spans="1:20" x14ac:dyDescent="0.35">
      <c r="A61" s="29" t="s">
        <v>759</v>
      </c>
      <c r="B61" s="30" t="s">
        <v>760</v>
      </c>
      <c r="C61" s="31">
        <v>20060628</v>
      </c>
      <c r="D61" s="31" t="s">
        <v>750</v>
      </c>
      <c r="E61" s="30" t="s">
        <v>830</v>
      </c>
      <c r="F61" s="30">
        <v>582.35679567390002</v>
      </c>
      <c r="G61" s="30">
        <v>159.25459985908523</v>
      </c>
      <c r="H61" s="30">
        <v>82.134560660496618</v>
      </c>
      <c r="I61" s="30">
        <v>87.373648649572672</v>
      </c>
      <c r="J61" s="30">
        <v>72.181146025877993</v>
      </c>
      <c r="K61" s="30">
        <v>-15.811819599635315</v>
      </c>
      <c r="L61" s="30">
        <v>0.86</v>
      </c>
      <c r="M61" s="30">
        <v>0.65400000000000003</v>
      </c>
      <c r="N61" s="30">
        <v>0.77100000000000002</v>
      </c>
      <c r="O61" s="30">
        <v>0.875</v>
      </c>
      <c r="P61" s="30">
        <v>0.77800000000000002</v>
      </c>
      <c r="Q61" s="26">
        <v>1</v>
      </c>
      <c r="R61" s="26">
        <v>1</v>
      </c>
      <c r="S61" s="26">
        <v>1</v>
      </c>
      <c r="T61" s="26">
        <v>3</v>
      </c>
    </row>
    <row r="62" spans="1:20" x14ac:dyDescent="0.35">
      <c r="A62" s="29" t="s">
        <v>595</v>
      </c>
      <c r="B62" s="30" t="s">
        <v>596</v>
      </c>
      <c r="C62" s="31">
        <v>20160722</v>
      </c>
      <c r="D62" s="31" t="s">
        <v>597</v>
      </c>
      <c r="E62" s="30" t="s">
        <v>830</v>
      </c>
      <c r="F62" s="30">
        <v>30.9754671289</v>
      </c>
      <c r="G62" s="30">
        <v>108.77768662838389</v>
      </c>
      <c r="H62" s="30">
        <v>61.177960734642177</v>
      </c>
      <c r="I62" s="30">
        <v>54.159779614325075</v>
      </c>
      <c r="J62" s="30">
        <v>71.589840075258721</v>
      </c>
      <c r="K62" s="30">
        <v>-17.327117327117318</v>
      </c>
      <c r="L62" s="30">
        <v>0.496</v>
      </c>
      <c r="M62" s="30">
        <v>0.34499999999999997</v>
      </c>
      <c r="N62" s="30">
        <v>0.18099999999999999</v>
      </c>
      <c r="O62" s="30">
        <v>0.86799999999999999</v>
      </c>
      <c r="P62" s="30">
        <v>0.73699999999999999</v>
      </c>
      <c r="Q62" s="26">
        <v>0</v>
      </c>
      <c r="R62" s="26">
        <v>1</v>
      </c>
      <c r="S62" s="26">
        <v>1</v>
      </c>
      <c r="T62" s="26">
        <v>2</v>
      </c>
    </row>
    <row r="63" spans="1:20" x14ac:dyDescent="0.35">
      <c r="A63" s="29" t="s">
        <v>680</v>
      </c>
      <c r="B63" s="30" t="s">
        <v>681</v>
      </c>
      <c r="C63" s="31">
        <v>20150910</v>
      </c>
      <c r="D63" s="31" t="s">
        <v>507</v>
      </c>
      <c r="E63" s="30" t="s">
        <v>830</v>
      </c>
      <c r="F63" s="30">
        <v>118.96094099219999</v>
      </c>
      <c r="G63" s="30">
        <v>239.43833943833943</v>
      </c>
      <c r="H63" s="30">
        <v>109.81132075471697</v>
      </c>
      <c r="I63" s="30">
        <v>119.25509486999297</v>
      </c>
      <c r="J63" s="30">
        <v>82.525510204081627</v>
      </c>
      <c r="K63" s="30">
        <v>-2.8500619578686517</v>
      </c>
      <c r="L63" s="30">
        <v>0.99299999999999999</v>
      </c>
      <c r="M63" s="30">
        <v>0.88400000000000001</v>
      </c>
      <c r="N63" s="30">
        <v>1</v>
      </c>
      <c r="O63" s="30">
        <v>0.98499999999999999</v>
      </c>
      <c r="P63" s="30">
        <v>0.96699999999999997</v>
      </c>
      <c r="Q63" s="26">
        <v>1</v>
      </c>
      <c r="R63" s="26">
        <v>1</v>
      </c>
      <c r="S63" s="26">
        <v>1</v>
      </c>
      <c r="T63" s="26">
        <v>3</v>
      </c>
    </row>
    <row r="64" spans="1:20" x14ac:dyDescent="0.35">
      <c r="A64" s="29" t="s">
        <v>751</v>
      </c>
      <c r="B64" s="30" t="s">
        <v>752</v>
      </c>
      <c r="C64" s="31">
        <v>20061116</v>
      </c>
      <c r="D64" s="31" t="s">
        <v>753</v>
      </c>
      <c r="E64" s="30" t="s">
        <v>830</v>
      </c>
      <c r="F64" s="30">
        <v>256.40642730680003</v>
      </c>
      <c r="G64" s="30">
        <v>163.1021925498824</v>
      </c>
      <c r="H64" s="30">
        <v>102.09498834498835</v>
      </c>
      <c r="I64" s="30">
        <v>89.222768798313425</v>
      </c>
      <c r="J64" s="30">
        <v>62.86402253418747</v>
      </c>
      <c r="K64" s="30">
        <v>-22.463359639233367</v>
      </c>
      <c r="L64" s="30">
        <v>0.89</v>
      </c>
      <c r="M64" s="30">
        <v>0.84199999999999997</v>
      </c>
      <c r="N64" s="30">
        <v>0.81799999999999995</v>
      </c>
      <c r="O64" s="30">
        <v>0.74399999999999999</v>
      </c>
      <c r="P64" s="30">
        <v>0.54</v>
      </c>
      <c r="Q64" s="26">
        <v>1</v>
      </c>
      <c r="R64" s="26">
        <v>1</v>
      </c>
      <c r="S64" s="26">
        <v>0</v>
      </c>
      <c r="T64" s="26">
        <v>2</v>
      </c>
    </row>
    <row r="65" spans="1:20" x14ac:dyDescent="0.35">
      <c r="A65" s="29" t="s">
        <v>761</v>
      </c>
      <c r="B65" s="30" t="s">
        <v>762</v>
      </c>
      <c r="C65" s="31">
        <v>20061011</v>
      </c>
      <c r="D65" s="31" t="s">
        <v>750</v>
      </c>
      <c r="E65" s="30" t="s">
        <v>830</v>
      </c>
      <c r="F65" s="30">
        <v>72.219289700200008</v>
      </c>
      <c r="G65" s="30">
        <v>162.1529317460087</v>
      </c>
      <c r="H65" s="30">
        <v>83.238495239329964</v>
      </c>
      <c r="I65" s="30">
        <v>88.216341295981621</v>
      </c>
      <c r="J65" s="30">
        <v>75.449871465295615</v>
      </c>
      <c r="K65" s="30">
        <v>-24.896787348689948</v>
      </c>
      <c r="L65" s="30">
        <v>0.878</v>
      </c>
      <c r="M65" s="30">
        <v>0.67800000000000005</v>
      </c>
      <c r="N65" s="30">
        <v>0.78500000000000003</v>
      </c>
      <c r="O65" s="30">
        <v>0.94099999999999995</v>
      </c>
      <c r="P65" s="30">
        <v>0.36</v>
      </c>
      <c r="Q65" s="26">
        <v>1</v>
      </c>
      <c r="R65" s="26">
        <v>1</v>
      </c>
      <c r="S65" s="26">
        <v>0</v>
      </c>
      <c r="T65" s="26">
        <v>2</v>
      </c>
    </row>
    <row r="66" spans="1:20" x14ac:dyDescent="0.35">
      <c r="A66" s="29" t="s">
        <v>687</v>
      </c>
      <c r="B66" s="30" t="s">
        <v>688</v>
      </c>
      <c r="C66" s="31">
        <v>20151028</v>
      </c>
      <c r="D66" s="31" t="s">
        <v>689</v>
      </c>
      <c r="E66" s="30" t="s">
        <v>830</v>
      </c>
      <c r="F66" s="30">
        <v>10.8890657248</v>
      </c>
      <c r="G66" s="30">
        <v>193.0270713699754</v>
      </c>
      <c r="H66" s="30">
        <v>129.85842985842987</v>
      </c>
      <c r="I66" s="30">
        <v>101.69704588309241</v>
      </c>
      <c r="J66" s="30">
        <v>55.715658021133542</v>
      </c>
      <c r="K66" s="30">
        <v>-15.630291183294664</v>
      </c>
      <c r="L66" s="30">
        <v>0.97499999999999998</v>
      </c>
      <c r="M66" s="30">
        <v>0.99299999999999999</v>
      </c>
      <c r="N66" s="30">
        <v>0.93200000000000005</v>
      </c>
      <c r="O66" s="30">
        <v>0.61299999999999999</v>
      </c>
      <c r="P66" s="30">
        <v>0.78600000000000003</v>
      </c>
      <c r="Q66" s="26">
        <v>1</v>
      </c>
      <c r="R66" s="26">
        <v>0</v>
      </c>
      <c r="S66" s="26">
        <v>1</v>
      </c>
      <c r="T66" s="26">
        <v>2</v>
      </c>
    </row>
    <row r="67" spans="1:20" x14ac:dyDescent="0.35">
      <c r="A67" s="29" t="s">
        <v>606</v>
      </c>
      <c r="B67" s="30" t="s">
        <v>607</v>
      </c>
      <c r="C67" s="31">
        <v>20170825</v>
      </c>
      <c r="D67" s="31" t="s">
        <v>608</v>
      </c>
      <c r="E67" s="30" t="s">
        <v>830</v>
      </c>
      <c r="F67" s="30">
        <v>15.922881500799999</v>
      </c>
      <c r="G67" s="30">
        <v>168.5388845247447</v>
      </c>
      <c r="H67" s="30">
        <v>111.37733807389085</v>
      </c>
      <c r="I67" s="30">
        <v>103.14470019058788</v>
      </c>
      <c r="J67" s="30">
        <v>51.753996447602127</v>
      </c>
      <c r="K67" s="30">
        <v>-18.830525272547082</v>
      </c>
      <c r="L67" s="30">
        <v>0.90900000000000003</v>
      </c>
      <c r="M67" s="30">
        <v>0.91500000000000004</v>
      </c>
      <c r="N67" s="30">
        <v>0.93899999999999995</v>
      </c>
      <c r="O67" s="30">
        <v>0.51800000000000002</v>
      </c>
      <c r="P67" s="30">
        <v>0.66300000000000003</v>
      </c>
      <c r="Q67" s="26">
        <v>1</v>
      </c>
      <c r="R67" s="26">
        <v>0</v>
      </c>
      <c r="S67" s="26">
        <v>1</v>
      </c>
      <c r="T67" s="26">
        <v>2</v>
      </c>
    </row>
    <row r="68" spans="1:20" x14ac:dyDescent="0.35">
      <c r="A68" s="29" t="s">
        <v>635</v>
      </c>
      <c r="B68" s="30" t="s">
        <v>636</v>
      </c>
      <c r="C68" s="31">
        <v>20150701</v>
      </c>
      <c r="D68" s="31" t="s">
        <v>608</v>
      </c>
      <c r="E68" s="30" t="s">
        <v>830</v>
      </c>
      <c r="F68" s="30">
        <v>23.000378788400003</v>
      </c>
      <c r="G68" s="30">
        <v>141.39670366238121</v>
      </c>
      <c r="H68" s="30">
        <v>108.55716953531936</v>
      </c>
      <c r="I68" s="30">
        <v>103.65111561866127</v>
      </c>
      <c r="J68" s="30">
        <v>36.266870457836042</v>
      </c>
      <c r="K68" s="30">
        <v>-13.996138996138999</v>
      </c>
      <c r="L68" s="30">
        <v>0.75700000000000001</v>
      </c>
      <c r="M68" s="30">
        <v>0.872</v>
      </c>
      <c r="N68" s="30">
        <v>0.95299999999999996</v>
      </c>
      <c r="O68" s="30">
        <v>0.21099999999999999</v>
      </c>
      <c r="P68" s="30">
        <v>0.90100000000000002</v>
      </c>
      <c r="Q68" s="26">
        <v>1</v>
      </c>
      <c r="R68" s="26">
        <v>0</v>
      </c>
      <c r="S68" s="26">
        <v>1</v>
      </c>
      <c r="T68" s="26">
        <v>2</v>
      </c>
    </row>
    <row r="69" spans="1:20" x14ac:dyDescent="0.35">
      <c r="A69" s="29" t="s">
        <v>533</v>
      </c>
      <c r="B69" s="30" t="s">
        <v>534</v>
      </c>
      <c r="C69" s="31">
        <v>20180509</v>
      </c>
      <c r="D69" s="31" t="s">
        <v>535</v>
      </c>
      <c r="E69" s="30" t="s">
        <v>830</v>
      </c>
      <c r="F69" s="30">
        <v>13.038932629000001</v>
      </c>
      <c r="G69" s="30">
        <v>152.0248504371836</v>
      </c>
      <c r="H69" s="30">
        <v>88.71467953135766</v>
      </c>
      <c r="I69" s="30">
        <v>94.754201350714609</v>
      </c>
      <c r="J69" s="30">
        <v>83.290304073436587</v>
      </c>
      <c r="K69" s="30" t="s">
        <v>111</v>
      </c>
      <c r="L69" s="30">
        <v>0.85399999999999998</v>
      </c>
      <c r="M69" s="30">
        <v>0.72099999999999997</v>
      </c>
      <c r="N69" s="30">
        <v>0.89200000000000002</v>
      </c>
      <c r="O69" s="30">
        <v>0.99199999999999999</v>
      </c>
      <c r="P69" s="30">
        <v>0</v>
      </c>
      <c r="Q69" s="26">
        <v>1</v>
      </c>
      <c r="R69" s="26">
        <v>1</v>
      </c>
      <c r="S69" s="26">
        <v>0</v>
      </c>
      <c r="T69" s="26">
        <v>2</v>
      </c>
    </row>
    <row r="70" spans="1:20" x14ac:dyDescent="0.35">
      <c r="A70" s="29" t="s">
        <v>663</v>
      </c>
      <c r="B70" s="30" t="s">
        <v>664</v>
      </c>
      <c r="C70" s="31">
        <v>20150508</v>
      </c>
      <c r="D70" s="31" t="s">
        <v>507</v>
      </c>
      <c r="E70" s="30" t="s">
        <v>830</v>
      </c>
      <c r="F70" s="30">
        <v>93.127319649400008</v>
      </c>
      <c r="G70" s="30">
        <v>174.64228934817169</v>
      </c>
      <c r="H70" s="30">
        <v>105.16627078384799</v>
      </c>
      <c r="I70" s="30">
        <v>113.55088495575221</v>
      </c>
      <c r="J70" s="30">
        <v>74.472168905950099</v>
      </c>
      <c r="K70" s="30">
        <v>-28.384879725085909</v>
      </c>
      <c r="L70" s="30">
        <v>0.93899999999999995</v>
      </c>
      <c r="M70" s="30">
        <v>0.85399999999999998</v>
      </c>
      <c r="N70" s="30">
        <v>0.98599999999999999</v>
      </c>
      <c r="O70" s="30">
        <v>0.92700000000000005</v>
      </c>
      <c r="P70" s="30">
        <v>0.21299999999999999</v>
      </c>
      <c r="Q70" s="26">
        <v>1</v>
      </c>
      <c r="R70" s="26">
        <v>1</v>
      </c>
      <c r="S70" s="26">
        <v>0</v>
      </c>
      <c r="T70" s="26">
        <v>2</v>
      </c>
    </row>
    <row r="71" spans="1:20" x14ac:dyDescent="0.35">
      <c r="A71" s="29" t="s">
        <v>665</v>
      </c>
      <c r="B71" s="30" t="s">
        <v>832</v>
      </c>
      <c r="C71" s="31">
        <v>20150409</v>
      </c>
      <c r="D71" s="31" t="s">
        <v>667</v>
      </c>
      <c r="E71" s="30" t="s">
        <v>830</v>
      </c>
      <c r="F71" s="30">
        <v>24.300899404899997</v>
      </c>
      <c r="G71" s="30">
        <v>185.63352405128208</v>
      </c>
      <c r="H71" s="30">
        <v>99.81538005381168</v>
      </c>
      <c r="I71" s="30">
        <v>90.888679070028061</v>
      </c>
      <c r="J71" s="30">
        <v>66.319444444444457</v>
      </c>
      <c r="K71" s="30">
        <v>-15.294117647058824</v>
      </c>
      <c r="L71" s="30">
        <v>0.96899999999999997</v>
      </c>
      <c r="M71" s="30">
        <v>0.81799999999999995</v>
      </c>
      <c r="N71" s="30">
        <v>0.84499999999999997</v>
      </c>
      <c r="O71" s="30">
        <v>0.79500000000000004</v>
      </c>
      <c r="P71" s="30">
        <v>0.82699999999999996</v>
      </c>
      <c r="Q71" s="26">
        <v>1</v>
      </c>
      <c r="R71" s="26">
        <v>1</v>
      </c>
      <c r="S71" s="26">
        <v>1</v>
      </c>
      <c r="T71" s="26">
        <v>3</v>
      </c>
    </row>
    <row r="72" spans="1:20" x14ac:dyDescent="0.35">
      <c r="A72" s="29" t="s">
        <v>721</v>
      </c>
      <c r="B72" s="30" t="s">
        <v>722</v>
      </c>
      <c r="C72" s="31">
        <v>20171129</v>
      </c>
      <c r="D72" s="31" t="s">
        <v>723</v>
      </c>
      <c r="E72" s="30" t="s">
        <v>830</v>
      </c>
      <c r="F72" s="30">
        <v>11.2061297889</v>
      </c>
      <c r="G72" s="30">
        <v>151.74474187380497</v>
      </c>
      <c r="H72" s="30">
        <v>80.390477821544778</v>
      </c>
      <c r="I72" s="30">
        <v>84.060020425799394</v>
      </c>
      <c r="J72" s="30">
        <v>73.68421052631578</v>
      </c>
      <c r="K72" s="30">
        <v>-25.984015984015972</v>
      </c>
      <c r="L72" s="30">
        <v>0.84799999999999998</v>
      </c>
      <c r="M72" s="30">
        <v>0.63600000000000001</v>
      </c>
      <c r="N72" s="30">
        <v>0.67700000000000005</v>
      </c>
      <c r="O72" s="30">
        <v>0.90500000000000003</v>
      </c>
      <c r="P72" s="30">
        <v>0.28599999999999998</v>
      </c>
      <c r="Q72" s="26">
        <v>1</v>
      </c>
      <c r="R72" s="26">
        <v>1</v>
      </c>
      <c r="S72" s="26">
        <v>0</v>
      </c>
      <c r="T72" s="26">
        <v>2</v>
      </c>
    </row>
    <row r="73" spans="1:20" x14ac:dyDescent="0.35">
      <c r="A73" s="34" t="s">
        <v>682</v>
      </c>
      <c r="B73" s="30" t="s">
        <v>683</v>
      </c>
      <c r="C73" s="31">
        <v>20160203</v>
      </c>
      <c r="D73" s="31" t="s">
        <v>671</v>
      </c>
      <c r="E73" s="30" t="s">
        <v>833</v>
      </c>
      <c r="F73" s="30">
        <v>125.4177812562</v>
      </c>
      <c r="G73" s="30">
        <v>263.29588014981272</v>
      </c>
      <c r="H73" s="30">
        <v>171.86098654708519</v>
      </c>
      <c r="I73" s="30">
        <v>103.19488817891373</v>
      </c>
      <c r="J73" s="30">
        <v>69.285083848190638</v>
      </c>
      <c r="K73" s="30">
        <v>-19.301994301994295</v>
      </c>
      <c r="L73" s="30">
        <v>0.98499999999999999</v>
      </c>
      <c r="M73" s="30">
        <v>1</v>
      </c>
      <c r="N73" s="30">
        <v>0.95299999999999996</v>
      </c>
      <c r="O73" s="30">
        <v>0.77100000000000002</v>
      </c>
      <c r="P73" s="30">
        <v>0.36699999999999999</v>
      </c>
      <c r="Q73" s="26">
        <v>1</v>
      </c>
      <c r="R73" s="26">
        <v>1</v>
      </c>
      <c r="S73" s="26">
        <v>0</v>
      </c>
      <c r="T73" s="26">
        <v>2</v>
      </c>
    </row>
    <row r="74" spans="1:20" x14ac:dyDescent="0.35">
      <c r="A74" s="34" t="s">
        <v>707</v>
      </c>
      <c r="B74" s="30" t="s">
        <v>708</v>
      </c>
      <c r="C74" s="31">
        <v>20160929</v>
      </c>
      <c r="D74" s="31" t="s">
        <v>662</v>
      </c>
      <c r="E74" s="30" t="s">
        <v>833</v>
      </c>
      <c r="F74" s="30">
        <v>504.97722602070002</v>
      </c>
      <c r="G74" s="30">
        <v>204.49759074684266</v>
      </c>
      <c r="H74" s="30">
        <v>134.558009732296</v>
      </c>
      <c r="I74" s="30">
        <v>101.99296600234469</v>
      </c>
      <c r="J74" s="30">
        <v>75.227502527805868</v>
      </c>
      <c r="K74" s="30">
        <v>-16.014439032258061</v>
      </c>
      <c r="L74" s="30">
        <v>0.82299999999999995</v>
      </c>
      <c r="M74" s="30">
        <v>0.86699999999999999</v>
      </c>
      <c r="N74" s="30">
        <v>0.90600000000000003</v>
      </c>
      <c r="O74" s="30">
        <v>0.91200000000000003</v>
      </c>
      <c r="P74" s="30">
        <v>0.57099999999999995</v>
      </c>
      <c r="Q74" s="26">
        <v>1</v>
      </c>
      <c r="R74" s="26">
        <v>1</v>
      </c>
      <c r="S74" s="26">
        <v>0</v>
      </c>
      <c r="T74" s="26">
        <v>2</v>
      </c>
    </row>
    <row r="75" spans="1:20" x14ac:dyDescent="0.35">
      <c r="A75" s="34" t="s">
        <v>712</v>
      </c>
      <c r="B75" s="30" t="s">
        <v>713</v>
      </c>
      <c r="C75" s="31">
        <v>20170810</v>
      </c>
      <c r="D75" s="31" t="s">
        <v>714</v>
      </c>
      <c r="E75" s="30" t="s">
        <v>833</v>
      </c>
      <c r="F75" s="30">
        <v>140.3974262072</v>
      </c>
      <c r="G75" s="30">
        <v>232.5537122654338</v>
      </c>
      <c r="H75" s="30">
        <v>127.58235622557228</v>
      </c>
      <c r="I75" s="30">
        <v>102.26419591253055</v>
      </c>
      <c r="J75" s="30">
        <v>82.931015985409289</v>
      </c>
      <c r="K75" s="30">
        <v>-18.123517526135466</v>
      </c>
      <c r="L75" s="30">
        <v>0.95499999999999996</v>
      </c>
      <c r="M75" s="30">
        <v>0.83799999999999997</v>
      </c>
      <c r="N75" s="30">
        <v>0.92100000000000004</v>
      </c>
      <c r="O75" s="30">
        <v>0.96399999999999997</v>
      </c>
      <c r="P75" s="30">
        <v>0.51</v>
      </c>
      <c r="Q75" s="26">
        <v>1</v>
      </c>
      <c r="R75" s="26">
        <v>1</v>
      </c>
      <c r="S75" s="26">
        <v>0</v>
      </c>
      <c r="T75" s="26">
        <v>2</v>
      </c>
    </row>
    <row r="76" spans="1:20" x14ac:dyDescent="0.35">
      <c r="A76" s="34" t="s">
        <v>709</v>
      </c>
      <c r="B76" s="30" t="s">
        <v>710</v>
      </c>
      <c r="C76" s="31">
        <v>20170323</v>
      </c>
      <c r="D76" s="31" t="s">
        <v>711</v>
      </c>
      <c r="E76" s="30" t="s">
        <v>833</v>
      </c>
      <c r="F76" s="30">
        <v>35.165563595599998</v>
      </c>
      <c r="G76" s="30">
        <v>220.89108069041748</v>
      </c>
      <c r="H76" s="30">
        <v>130.51551429269486</v>
      </c>
      <c r="I76" s="30">
        <v>98.947005006041778</v>
      </c>
      <c r="J76" s="30">
        <v>72.652421093903158</v>
      </c>
      <c r="K76" s="30">
        <v>-8.6423070034031912</v>
      </c>
      <c r="L76" s="30">
        <v>0.91100000000000003</v>
      </c>
      <c r="M76" s="30">
        <v>0.85199999999999998</v>
      </c>
      <c r="N76" s="30">
        <v>0.89</v>
      </c>
      <c r="O76" s="30">
        <v>0.85899999999999999</v>
      </c>
      <c r="P76" s="30">
        <v>0.85699999999999998</v>
      </c>
      <c r="Q76" s="26">
        <v>1</v>
      </c>
      <c r="R76" s="26">
        <v>1</v>
      </c>
      <c r="S76" s="26">
        <v>1</v>
      </c>
      <c r="T76" s="26">
        <v>3</v>
      </c>
    </row>
    <row r="77" spans="1:20" x14ac:dyDescent="0.35">
      <c r="A77" s="34" t="s">
        <v>729</v>
      </c>
      <c r="B77" s="30" t="s">
        <v>730</v>
      </c>
      <c r="C77" s="31">
        <v>20180730</v>
      </c>
      <c r="D77" s="31" t="s">
        <v>731</v>
      </c>
      <c r="E77" s="30" t="s">
        <v>833</v>
      </c>
      <c r="F77" s="30">
        <v>30.567077358600002</v>
      </c>
      <c r="G77" s="30">
        <v>275.52146527505499</v>
      </c>
      <c r="H77" s="30">
        <v>156.85596290757334</v>
      </c>
      <c r="I77" s="30">
        <v>97.041120192612311</v>
      </c>
      <c r="J77" s="30">
        <v>70.603841664013572</v>
      </c>
      <c r="K77" s="30" t="s">
        <v>111</v>
      </c>
      <c r="L77" s="30">
        <v>1</v>
      </c>
      <c r="M77" s="30">
        <v>0.97</v>
      </c>
      <c r="N77" s="30">
        <v>0.85899999999999999</v>
      </c>
      <c r="O77" s="30">
        <v>0.82399999999999995</v>
      </c>
      <c r="P77" s="30">
        <v>0</v>
      </c>
      <c r="Q77" s="26">
        <v>1</v>
      </c>
      <c r="R77" s="26">
        <v>1</v>
      </c>
      <c r="S77" s="26">
        <v>0</v>
      </c>
      <c r="T77" s="26">
        <v>2</v>
      </c>
    </row>
    <row r="78" spans="1:20" x14ac:dyDescent="0.35">
      <c r="A78" s="34" t="s">
        <v>530</v>
      </c>
      <c r="B78" s="30" t="s">
        <v>531</v>
      </c>
      <c r="C78" s="31">
        <v>20180613</v>
      </c>
      <c r="D78" s="31" t="s">
        <v>532</v>
      </c>
      <c r="E78" s="30" t="s">
        <v>833</v>
      </c>
      <c r="F78" s="30">
        <v>12.637748589100001</v>
      </c>
      <c r="G78" s="30">
        <v>223.5948010577213</v>
      </c>
      <c r="H78" s="30">
        <v>116.50552486187844</v>
      </c>
      <c r="I78" s="30">
        <v>93.221458773784349</v>
      </c>
      <c r="J78" s="30">
        <v>76.360104966595898</v>
      </c>
      <c r="K78" s="30" t="s">
        <v>111</v>
      </c>
      <c r="L78" s="30">
        <v>0.92600000000000005</v>
      </c>
      <c r="M78" s="30">
        <v>0.63200000000000001</v>
      </c>
      <c r="N78" s="30">
        <v>0.76500000000000001</v>
      </c>
      <c r="O78" s="30">
        <v>0.92900000000000005</v>
      </c>
      <c r="P78" s="30">
        <v>0</v>
      </c>
      <c r="Q78" s="26">
        <v>1</v>
      </c>
      <c r="R78" s="26">
        <v>1</v>
      </c>
      <c r="S78" s="26">
        <v>0</v>
      </c>
      <c r="T78" s="26">
        <v>2</v>
      </c>
    </row>
    <row r="79" spans="1:20" x14ac:dyDescent="0.35">
      <c r="A79" s="26" t="s">
        <v>739</v>
      </c>
      <c r="B79" s="30" t="s">
        <v>740</v>
      </c>
      <c r="C79" s="31">
        <v>20120726</v>
      </c>
      <c r="D79" s="31" t="s">
        <v>741</v>
      </c>
      <c r="E79" s="30" t="s">
        <v>833</v>
      </c>
      <c r="F79" s="30">
        <v>21.804575224299999</v>
      </c>
      <c r="G79" s="30">
        <v>168.96551724137927</v>
      </c>
      <c r="H79" s="30">
        <v>111.71428571428572</v>
      </c>
      <c r="I79" s="30">
        <v>102.54175744371823</v>
      </c>
      <c r="J79" s="30">
        <v>58.597285067873294</v>
      </c>
      <c r="K79" s="30">
        <v>-13.248282630029431</v>
      </c>
      <c r="L79" s="30">
        <v>0.57299999999999995</v>
      </c>
      <c r="M79" s="30">
        <v>0.58799999999999997</v>
      </c>
      <c r="N79" s="30">
        <v>0.93700000000000006</v>
      </c>
      <c r="O79" s="30">
        <v>0.59599999999999997</v>
      </c>
      <c r="P79" s="30">
        <v>0.73399999999999999</v>
      </c>
      <c r="Q79" s="26">
        <v>1</v>
      </c>
      <c r="R79" s="26">
        <v>0</v>
      </c>
      <c r="S79" s="26">
        <v>1</v>
      </c>
      <c r="T79" s="26">
        <v>2</v>
      </c>
    </row>
    <row r="80" spans="1:20" x14ac:dyDescent="0.35">
      <c r="A80" s="34" t="s">
        <v>768</v>
      </c>
      <c r="B80" s="30" t="s">
        <v>769</v>
      </c>
      <c r="C80" s="31">
        <v>20100921</v>
      </c>
      <c r="D80" s="31" t="s">
        <v>732</v>
      </c>
      <c r="E80" s="30" t="s">
        <v>833</v>
      </c>
      <c r="F80" s="30">
        <v>71.1272293185</v>
      </c>
      <c r="G80" s="30">
        <v>172.46255472631071</v>
      </c>
      <c r="H80" s="30">
        <v>116.23876765083443</v>
      </c>
      <c r="I80" s="30">
        <v>92.31246125232488</v>
      </c>
      <c r="J80" s="30">
        <v>61.333809516892821</v>
      </c>
      <c r="K80" s="30">
        <v>-18.481595092024548</v>
      </c>
      <c r="L80" s="30">
        <v>0.58799999999999997</v>
      </c>
      <c r="M80" s="30">
        <v>0.61699999999999999</v>
      </c>
      <c r="N80" s="30">
        <v>0.68700000000000006</v>
      </c>
      <c r="O80" s="30">
        <v>0.66600000000000004</v>
      </c>
      <c r="P80" s="30">
        <v>0.46899999999999997</v>
      </c>
      <c r="Q80" s="26">
        <v>1</v>
      </c>
      <c r="R80" s="26">
        <v>1</v>
      </c>
      <c r="S80" s="26">
        <v>0</v>
      </c>
      <c r="T80" s="26">
        <v>2</v>
      </c>
    </row>
    <row r="81" spans="1:20" x14ac:dyDescent="0.35">
      <c r="A81" s="34" t="s">
        <v>659</v>
      </c>
      <c r="B81" s="30" t="s">
        <v>660</v>
      </c>
      <c r="C81" s="31">
        <v>20150130</v>
      </c>
      <c r="D81" s="31" t="s">
        <v>661</v>
      </c>
      <c r="E81" s="30" t="s">
        <v>833</v>
      </c>
      <c r="F81" s="30">
        <v>39.225620972000002</v>
      </c>
      <c r="G81" s="30">
        <v>178.54640980735553</v>
      </c>
      <c r="H81" s="30">
        <v>102.22504767959315</v>
      </c>
      <c r="I81" s="30">
        <v>97.3565441650548</v>
      </c>
      <c r="J81" s="30">
        <v>65.825446898002099</v>
      </c>
      <c r="K81" s="30">
        <v>-12.5114995400184</v>
      </c>
      <c r="L81" s="30">
        <v>0.64700000000000002</v>
      </c>
      <c r="M81" s="30">
        <v>0.47</v>
      </c>
      <c r="N81" s="30">
        <v>0.875</v>
      </c>
      <c r="O81" s="30">
        <v>0.71899999999999997</v>
      </c>
      <c r="P81" s="30">
        <v>0.755</v>
      </c>
      <c r="Q81" s="26">
        <v>1</v>
      </c>
      <c r="R81" s="26">
        <v>1</v>
      </c>
      <c r="S81" s="26">
        <v>1</v>
      </c>
      <c r="T81" s="26">
        <v>3</v>
      </c>
    </row>
    <row r="82" spans="1:20" x14ac:dyDescent="0.35">
      <c r="A82" s="34" t="s">
        <v>727</v>
      </c>
      <c r="B82" s="30" t="s">
        <v>728</v>
      </c>
      <c r="C82" s="31">
        <v>20180625</v>
      </c>
      <c r="D82" s="31" t="s">
        <v>547</v>
      </c>
      <c r="E82" s="30" t="s">
        <v>833</v>
      </c>
      <c r="F82" s="30">
        <v>13.882267000599999</v>
      </c>
      <c r="G82" s="30">
        <v>229.18610679108343</v>
      </c>
      <c r="H82" s="30">
        <v>126.36532154570081</v>
      </c>
      <c r="I82" s="30">
        <v>95.141529362061689</v>
      </c>
      <c r="J82" s="30">
        <v>71.706853545551724</v>
      </c>
      <c r="K82" s="30" t="s">
        <v>111</v>
      </c>
      <c r="L82" s="30">
        <v>0.94099999999999995</v>
      </c>
      <c r="M82" s="30">
        <v>0.80800000000000005</v>
      </c>
      <c r="N82" s="30">
        <v>0.81200000000000006</v>
      </c>
      <c r="O82" s="30">
        <v>0.84199999999999997</v>
      </c>
      <c r="P82" s="30">
        <v>0</v>
      </c>
      <c r="Q82" s="26">
        <v>1</v>
      </c>
      <c r="R82" s="26">
        <v>1</v>
      </c>
      <c r="S82" s="26">
        <v>0</v>
      </c>
      <c r="T82" s="26">
        <v>2</v>
      </c>
    </row>
    <row r="83" spans="1:20" x14ac:dyDescent="0.35">
      <c r="A83" s="34" t="s">
        <v>718</v>
      </c>
      <c r="B83" s="30" t="s">
        <v>719</v>
      </c>
      <c r="C83" s="31">
        <v>20171116</v>
      </c>
      <c r="D83" s="31" t="s">
        <v>643</v>
      </c>
      <c r="E83" s="30" t="s">
        <v>833</v>
      </c>
      <c r="F83" s="30">
        <v>44.341065660699996</v>
      </c>
      <c r="G83" s="30">
        <v>201.64327002477287</v>
      </c>
      <c r="H83" s="30">
        <v>122.20938013261147</v>
      </c>
      <c r="I83" s="30">
        <v>90.135072731470785</v>
      </c>
      <c r="J83" s="30">
        <v>67.317212490479832</v>
      </c>
      <c r="K83" s="30">
        <v>3.1627541498870455</v>
      </c>
      <c r="L83" s="30">
        <v>0.79400000000000004</v>
      </c>
      <c r="M83" s="30">
        <v>0.75</v>
      </c>
      <c r="N83" s="30">
        <v>0.65600000000000003</v>
      </c>
      <c r="O83" s="30">
        <v>0.73599999999999999</v>
      </c>
      <c r="P83" s="30">
        <v>1</v>
      </c>
      <c r="Q83" s="26">
        <v>0</v>
      </c>
      <c r="R83" s="26">
        <v>1</v>
      </c>
      <c r="S83" s="26">
        <v>1</v>
      </c>
      <c r="T83" s="26">
        <v>2</v>
      </c>
    </row>
    <row r="84" spans="1:20" x14ac:dyDescent="0.35">
      <c r="A84" s="34" t="s">
        <v>501</v>
      </c>
      <c r="B84" s="30" t="s">
        <v>502</v>
      </c>
      <c r="C84" s="31">
        <v>20151021</v>
      </c>
      <c r="D84" s="31" t="s">
        <v>503</v>
      </c>
      <c r="E84" s="30" t="s">
        <v>833</v>
      </c>
      <c r="F84" s="30">
        <v>13.6532783245</v>
      </c>
      <c r="G84" s="30">
        <v>198.63393810032017</v>
      </c>
      <c r="H84" s="30">
        <v>111.18490566037738</v>
      </c>
      <c r="I84" s="30">
        <v>82.044159544159541</v>
      </c>
      <c r="J84" s="30">
        <v>70.167064439140816</v>
      </c>
      <c r="K84" s="30">
        <v>-4.4469783352337551</v>
      </c>
      <c r="L84" s="30">
        <v>0.76400000000000001</v>
      </c>
      <c r="M84" s="30">
        <v>0.55800000000000005</v>
      </c>
      <c r="N84" s="30">
        <v>0.45300000000000001</v>
      </c>
      <c r="O84" s="30">
        <v>0.78900000000000003</v>
      </c>
      <c r="P84" s="30">
        <v>0.93799999999999994</v>
      </c>
      <c r="Q84" s="26">
        <v>0</v>
      </c>
      <c r="R84" s="26">
        <v>1</v>
      </c>
      <c r="S84" s="26">
        <v>1</v>
      </c>
      <c r="T84" s="26">
        <v>2</v>
      </c>
    </row>
    <row r="85" spans="1:20" x14ac:dyDescent="0.35">
      <c r="A85" s="34" t="s">
        <v>834</v>
      </c>
      <c r="B85" s="30" t="s">
        <v>835</v>
      </c>
      <c r="C85" s="31">
        <v>20180531</v>
      </c>
      <c r="D85" s="31" t="s">
        <v>836</v>
      </c>
      <c r="E85" s="30" t="s">
        <v>837</v>
      </c>
      <c r="F85" s="30">
        <v>22.503038671500001</v>
      </c>
      <c r="G85" s="30">
        <v>96.609996609449624</v>
      </c>
      <c r="H85" s="30">
        <v>36.466401730745837</v>
      </c>
      <c r="I85" s="30">
        <v>28.297995746600485</v>
      </c>
      <c r="J85" s="30">
        <v>79.661939200062918</v>
      </c>
      <c r="K85" s="30" t="s">
        <v>111</v>
      </c>
      <c r="L85" s="30">
        <v>0.88800000000000001</v>
      </c>
      <c r="M85" s="30">
        <v>0.66600000000000004</v>
      </c>
      <c r="N85" s="30">
        <v>0.71799999999999997</v>
      </c>
      <c r="O85" s="30">
        <v>1</v>
      </c>
      <c r="P85" s="30">
        <v>0</v>
      </c>
      <c r="Q85" s="26">
        <v>1</v>
      </c>
      <c r="R85" s="26">
        <v>1</v>
      </c>
      <c r="S85" s="26">
        <v>0</v>
      </c>
      <c r="T85" s="26">
        <v>2</v>
      </c>
    </row>
    <row r="86" spans="1:20" x14ac:dyDescent="0.35">
      <c r="A86" s="26" t="s">
        <v>838</v>
      </c>
      <c r="B86" s="30" t="s">
        <v>839</v>
      </c>
      <c r="C86" s="31">
        <v>20060126</v>
      </c>
      <c r="D86" s="31" t="s">
        <v>840</v>
      </c>
      <c r="E86" s="30" t="s">
        <v>837</v>
      </c>
      <c r="F86" s="30">
        <v>19.012258702299999</v>
      </c>
      <c r="G86" s="30">
        <v>93.292423563496982</v>
      </c>
      <c r="H86" s="30">
        <v>49.792858188045749</v>
      </c>
      <c r="I86" s="30">
        <v>41.935483870967715</v>
      </c>
      <c r="J86" s="30">
        <v>54.82260466001928</v>
      </c>
      <c r="K86" s="30">
        <v>-22.148676148914134</v>
      </c>
      <c r="L86" s="30">
        <v>0.86099999999999999</v>
      </c>
      <c r="M86" s="30">
        <v>0.77700000000000002</v>
      </c>
      <c r="N86" s="30">
        <v>0.875</v>
      </c>
      <c r="O86" s="30">
        <v>0.93300000000000005</v>
      </c>
      <c r="P86" s="30">
        <v>0.29099999999999998</v>
      </c>
      <c r="Q86" s="26">
        <v>1</v>
      </c>
      <c r="R86" s="26">
        <v>1</v>
      </c>
      <c r="S86" s="26">
        <v>0</v>
      </c>
      <c r="T86" s="26">
        <v>2</v>
      </c>
    </row>
    <row r="87" spans="1:20" x14ac:dyDescent="0.35">
      <c r="A87" s="26" t="s">
        <v>841</v>
      </c>
      <c r="B87" s="30" t="s">
        <v>842</v>
      </c>
      <c r="C87" s="31">
        <v>20130826</v>
      </c>
      <c r="D87" s="31" t="s">
        <v>485</v>
      </c>
      <c r="E87" s="30" t="s">
        <v>837</v>
      </c>
      <c r="F87" s="30">
        <v>78.959041568999993</v>
      </c>
      <c r="G87" s="30">
        <v>43.43195214155908</v>
      </c>
      <c r="H87" s="30">
        <v>20.549860205032626</v>
      </c>
      <c r="I87" s="30">
        <v>14.347450302506463</v>
      </c>
      <c r="J87" s="30">
        <v>41.452177311674305</v>
      </c>
      <c r="K87" s="30">
        <v>-14.539927866531233</v>
      </c>
      <c r="L87" s="30">
        <v>0.58299999999999996</v>
      </c>
      <c r="M87" s="30">
        <v>0.41599999999999998</v>
      </c>
      <c r="N87" s="30">
        <v>0.34300000000000003</v>
      </c>
      <c r="O87" s="30">
        <v>0.66600000000000004</v>
      </c>
      <c r="P87" s="30">
        <v>0.70799999999999996</v>
      </c>
      <c r="Q87" s="26">
        <v>0</v>
      </c>
      <c r="R87" s="26">
        <v>1</v>
      </c>
      <c r="S87" s="26">
        <v>1</v>
      </c>
      <c r="T87" s="26">
        <v>2</v>
      </c>
    </row>
    <row r="88" spans="1:20" x14ac:dyDescent="0.35">
      <c r="A88" s="34" t="s">
        <v>699</v>
      </c>
      <c r="B88" s="30" t="s">
        <v>700</v>
      </c>
      <c r="C88" s="31">
        <v>20160616</v>
      </c>
      <c r="D88" s="31" t="s">
        <v>542</v>
      </c>
      <c r="E88" s="30" t="s">
        <v>843</v>
      </c>
      <c r="F88" s="30">
        <v>75.168322846599992</v>
      </c>
      <c r="G88" s="30">
        <v>156.43896976483762</v>
      </c>
      <c r="H88" s="30">
        <v>63.805436337625189</v>
      </c>
      <c r="I88" s="30">
        <v>70.584415584415567</v>
      </c>
      <c r="J88" s="30">
        <v>78.085351787773931</v>
      </c>
      <c r="K88" s="30">
        <v>-16.954022988505752</v>
      </c>
      <c r="L88" s="30">
        <v>0.83299999999999996</v>
      </c>
      <c r="M88" s="30">
        <v>0.435</v>
      </c>
      <c r="N88" s="30">
        <v>0.876</v>
      </c>
      <c r="O88" s="30">
        <v>0.89200000000000002</v>
      </c>
      <c r="P88" s="30">
        <v>0.89600000000000002</v>
      </c>
      <c r="Q88" s="26">
        <v>1</v>
      </c>
      <c r="R88" s="26">
        <v>1</v>
      </c>
      <c r="S88" s="26">
        <v>1</v>
      </c>
      <c r="T88" s="26">
        <v>3</v>
      </c>
    </row>
    <row r="89" spans="1:20" x14ac:dyDescent="0.35">
      <c r="A89" s="34" t="s">
        <v>844</v>
      </c>
      <c r="B89" s="30" t="s">
        <v>845</v>
      </c>
      <c r="C89" s="31">
        <v>20110523</v>
      </c>
      <c r="D89" s="31" t="s">
        <v>846</v>
      </c>
      <c r="E89" s="30" t="s">
        <v>843</v>
      </c>
      <c r="F89" s="30">
        <v>16.367188336199998</v>
      </c>
      <c r="G89" s="30">
        <v>215.31789542590622</v>
      </c>
      <c r="H89" s="30">
        <v>117.84724970320539</v>
      </c>
      <c r="I89" s="30">
        <v>66.705560064935042</v>
      </c>
      <c r="J89" s="30">
        <v>85.933962264150921</v>
      </c>
      <c r="K89" s="30">
        <v>-33.080760244995901</v>
      </c>
      <c r="L89" s="30">
        <v>0.93500000000000005</v>
      </c>
      <c r="M89" s="30">
        <v>0.84599999999999997</v>
      </c>
      <c r="N89" s="30">
        <v>0.86299999999999999</v>
      </c>
      <c r="O89" s="30">
        <v>0.96899999999999997</v>
      </c>
      <c r="P89" s="30">
        <v>0.12</v>
      </c>
      <c r="Q89" s="26">
        <v>1</v>
      </c>
      <c r="R89" s="26">
        <v>1</v>
      </c>
      <c r="S89" s="26">
        <v>0</v>
      </c>
      <c r="T89" s="26">
        <v>2</v>
      </c>
    </row>
    <row r="90" spans="1:20" x14ac:dyDescent="0.35">
      <c r="A90" s="34" t="s">
        <v>847</v>
      </c>
      <c r="B90" s="30" t="s">
        <v>848</v>
      </c>
      <c r="C90" s="31">
        <v>20160323</v>
      </c>
      <c r="D90" s="31" t="s">
        <v>849</v>
      </c>
      <c r="E90" s="30" t="s">
        <v>843</v>
      </c>
      <c r="F90" s="30">
        <v>39.991455694000003</v>
      </c>
      <c r="G90" s="30">
        <v>93.927686556424547</v>
      </c>
      <c r="H90" s="30">
        <v>68.346536826382149</v>
      </c>
      <c r="I90" s="30">
        <v>71.288014311270103</v>
      </c>
      <c r="J90" s="30">
        <v>38.282208588957062</v>
      </c>
      <c r="K90" s="30">
        <v>-20.332355816226784</v>
      </c>
      <c r="L90" s="30">
        <v>0.5</v>
      </c>
      <c r="M90" s="30">
        <v>0.48699999999999999</v>
      </c>
      <c r="N90" s="30">
        <v>0.89</v>
      </c>
      <c r="O90" s="30">
        <v>0.307</v>
      </c>
      <c r="P90" s="30">
        <v>0.77500000000000002</v>
      </c>
      <c r="Q90" s="26">
        <v>1</v>
      </c>
      <c r="R90" s="26">
        <v>0</v>
      </c>
      <c r="S90" s="26">
        <v>1</v>
      </c>
      <c r="T90" s="26">
        <v>2</v>
      </c>
    </row>
    <row r="91" spans="1:20" x14ac:dyDescent="0.35">
      <c r="A91" s="34" t="s">
        <v>850</v>
      </c>
      <c r="B91" s="75" t="s">
        <v>851</v>
      </c>
      <c r="C91" s="31">
        <v>20120620</v>
      </c>
      <c r="D91" s="31" t="s">
        <v>852</v>
      </c>
      <c r="E91" s="30" t="s">
        <v>843</v>
      </c>
      <c r="F91" s="30">
        <v>56.575736677700007</v>
      </c>
      <c r="G91" s="30">
        <v>142.98406223004145</v>
      </c>
      <c r="H91" s="30">
        <v>84.611953612845696</v>
      </c>
      <c r="I91" s="30">
        <v>59.208949260886925</v>
      </c>
      <c r="J91" s="30">
        <v>72.571406553048206</v>
      </c>
      <c r="K91" s="30">
        <v>-27.577717551176477</v>
      </c>
      <c r="L91" s="30">
        <v>0.75600000000000001</v>
      </c>
      <c r="M91" s="30">
        <v>0.61499999999999999</v>
      </c>
      <c r="N91" s="30">
        <v>0.73899999999999999</v>
      </c>
      <c r="O91" s="30">
        <v>0.84599999999999997</v>
      </c>
      <c r="P91" s="30">
        <v>0.41299999999999998</v>
      </c>
      <c r="Q91" s="26">
        <v>1</v>
      </c>
      <c r="R91" s="26">
        <v>1</v>
      </c>
      <c r="S91" s="26">
        <v>0</v>
      </c>
      <c r="T91" s="26">
        <v>2</v>
      </c>
    </row>
    <row r="92" spans="1:20" x14ac:dyDescent="0.35">
      <c r="A92" s="34" t="s">
        <v>853</v>
      </c>
      <c r="B92" s="30" t="s">
        <v>854</v>
      </c>
      <c r="C92" s="31">
        <v>20160126</v>
      </c>
      <c r="D92" s="31" t="s">
        <v>846</v>
      </c>
      <c r="E92" s="30" t="s">
        <v>843</v>
      </c>
      <c r="F92" s="30">
        <v>17.710347320499999</v>
      </c>
      <c r="G92" s="30">
        <v>213.44100026048451</v>
      </c>
      <c r="H92" s="30">
        <v>114.39643652561247</v>
      </c>
      <c r="I92" s="30">
        <v>64.974084872044074</v>
      </c>
      <c r="J92" s="30">
        <v>77.215917253268202</v>
      </c>
      <c r="K92" s="30">
        <v>-38.866930171278007</v>
      </c>
      <c r="L92" s="30">
        <v>0.92300000000000004</v>
      </c>
      <c r="M92" s="30">
        <v>0.82</v>
      </c>
      <c r="N92" s="30">
        <v>0.84899999999999998</v>
      </c>
      <c r="O92" s="30">
        <v>0.876</v>
      </c>
      <c r="P92" s="30">
        <v>3.4000000000000002E-2</v>
      </c>
      <c r="Q92" s="26">
        <v>1</v>
      </c>
      <c r="R92" s="26">
        <v>1</v>
      </c>
      <c r="S92" s="26">
        <v>0</v>
      </c>
      <c r="T92" s="26">
        <v>2</v>
      </c>
    </row>
    <row r="93" spans="1:20" x14ac:dyDescent="0.35">
      <c r="A93" s="34" t="s">
        <v>675</v>
      </c>
      <c r="B93" s="30" t="s">
        <v>676</v>
      </c>
      <c r="C93" s="31">
        <v>20160927</v>
      </c>
      <c r="D93" s="31" t="s">
        <v>677</v>
      </c>
      <c r="E93" s="30" t="s">
        <v>843</v>
      </c>
      <c r="F93" s="30">
        <v>42.882229142299998</v>
      </c>
      <c r="G93" s="30">
        <v>160.78610603290679</v>
      </c>
      <c r="H93" s="30">
        <v>92.510121457489888</v>
      </c>
      <c r="I93" s="30">
        <v>44.490035169988275</v>
      </c>
      <c r="J93" s="30">
        <v>75.409836065573771</v>
      </c>
      <c r="K93" s="30">
        <v>-18.341708542713565</v>
      </c>
      <c r="L93" s="30">
        <v>0.84599999999999997</v>
      </c>
      <c r="M93" s="30">
        <v>0.65300000000000002</v>
      </c>
      <c r="N93" s="30">
        <v>0.45200000000000001</v>
      </c>
      <c r="O93" s="30">
        <v>0.86099999999999999</v>
      </c>
      <c r="P93" s="30">
        <v>0.84399999999999997</v>
      </c>
      <c r="Q93" s="26">
        <v>0</v>
      </c>
      <c r="R93" s="26">
        <v>1</v>
      </c>
      <c r="S93" s="26">
        <v>1</v>
      </c>
      <c r="T93" s="26">
        <v>2</v>
      </c>
    </row>
    <row r="94" spans="1:20" x14ac:dyDescent="0.35">
      <c r="A94" s="34"/>
      <c r="B94" s="30"/>
      <c r="C94" s="31"/>
      <c r="D94" s="31"/>
      <c r="E94" s="30"/>
      <c r="F94" s="32"/>
      <c r="G94" s="30"/>
      <c r="H94" s="30"/>
      <c r="I94" s="33"/>
      <c r="J94" s="33"/>
      <c r="K94" s="33"/>
    </row>
    <row r="95" spans="1:20" x14ac:dyDescent="0.35">
      <c r="A95" s="34"/>
      <c r="B95" s="30"/>
      <c r="C95" s="31"/>
      <c r="D95" s="31"/>
      <c r="E95" s="30"/>
      <c r="F95" s="32"/>
      <c r="G95" s="30"/>
      <c r="H95" s="30"/>
      <c r="I95" s="33"/>
      <c r="J95" s="33"/>
      <c r="K95" s="33"/>
    </row>
    <row r="96" spans="1:20" x14ac:dyDescent="0.35">
      <c r="A96" s="34" t="s">
        <v>855</v>
      </c>
      <c r="B96" s="30" t="s">
        <v>856</v>
      </c>
      <c r="C96" s="26">
        <v>20090310</v>
      </c>
      <c r="D96" s="26" t="s">
        <v>857</v>
      </c>
      <c r="E96" s="30" t="s">
        <v>858</v>
      </c>
      <c r="F96" s="35">
        <v>281.77266860099996</v>
      </c>
      <c r="G96" s="35">
        <v>176.13941018766755</v>
      </c>
      <c r="H96" s="35">
        <v>102.75590551181102</v>
      </c>
      <c r="I96" s="35">
        <v>38.987138263665614</v>
      </c>
      <c r="J96" s="35">
        <v>95.440251572327057</v>
      </c>
      <c r="K96" s="35">
        <v>-31.832797427652743</v>
      </c>
    </row>
    <row r="97" spans="1:11" x14ac:dyDescent="0.35">
      <c r="A97" s="34" t="s">
        <v>859</v>
      </c>
      <c r="B97" s="30" t="s">
        <v>860</v>
      </c>
      <c r="C97" s="26">
        <v>20191030</v>
      </c>
      <c r="D97" s="26" t="s">
        <v>861</v>
      </c>
      <c r="E97" s="30" t="s">
        <v>862</v>
      </c>
      <c r="F97" s="35">
        <v>2.8293468458</v>
      </c>
      <c r="G97" s="35">
        <v>0</v>
      </c>
      <c r="H97" s="35">
        <v>0</v>
      </c>
      <c r="I97" s="35">
        <v>31.823193344692779</v>
      </c>
      <c r="J97" s="35" t="s">
        <v>111</v>
      </c>
      <c r="K97" s="35" t="s">
        <v>111</v>
      </c>
    </row>
    <row r="98" spans="1:11" x14ac:dyDescent="0.35">
      <c r="A98" s="34" t="s">
        <v>863</v>
      </c>
      <c r="B98" s="30" t="s">
        <v>864</v>
      </c>
      <c r="C98" s="26">
        <v>20161229</v>
      </c>
      <c r="D98" s="26" t="s">
        <v>865</v>
      </c>
      <c r="E98" s="30" t="s">
        <v>866</v>
      </c>
      <c r="F98" s="35">
        <v>2.7388350656</v>
      </c>
      <c r="G98" s="35">
        <v>118.54613233923581</v>
      </c>
      <c r="H98" s="35">
        <v>70.297748729121295</v>
      </c>
      <c r="I98" s="35">
        <v>39.068825910931167</v>
      </c>
      <c r="J98" s="35">
        <v>47.425742574257434</v>
      </c>
      <c r="K98" s="35">
        <v>-17.68541157294214</v>
      </c>
    </row>
    <row r="99" spans="1:11" x14ac:dyDescent="0.35">
      <c r="A99" s="34" t="s">
        <v>867</v>
      </c>
      <c r="B99" s="30" t="s">
        <v>868</v>
      </c>
      <c r="C99" s="26">
        <v>20160720</v>
      </c>
      <c r="D99" s="26" t="s">
        <v>869</v>
      </c>
      <c r="E99" s="30" t="s">
        <v>870</v>
      </c>
      <c r="F99" s="35">
        <v>5.8566960429999995</v>
      </c>
      <c r="G99" s="35">
        <v>42.843232716650462</v>
      </c>
      <c r="H99" s="35">
        <v>22.556390977443609</v>
      </c>
      <c r="I99" s="35">
        <v>25.338983050847474</v>
      </c>
      <c r="J99" s="35">
        <v>27.593582887700535</v>
      </c>
      <c r="K99" s="35">
        <v>-10.162991371045051</v>
      </c>
    </row>
    <row r="100" spans="1:11" x14ac:dyDescent="0.35">
      <c r="A100" s="34" t="s">
        <v>598</v>
      </c>
      <c r="B100" s="30" t="s">
        <v>599</v>
      </c>
      <c r="C100" s="26">
        <v>20161207</v>
      </c>
      <c r="D100" s="26" t="s">
        <v>600</v>
      </c>
      <c r="E100" s="30" t="s">
        <v>870</v>
      </c>
      <c r="F100" s="35">
        <v>21.079169647899999</v>
      </c>
      <c r="G100" s="35">
        <v>116.24441132637855</v>
      </c>
      <c r="H100" s="35">
        <v>63.23021293692247</v>
      </c>
      <c r="I100" s="35">
        <v>73.016964695094003</v>
      </c>
      <c r="J100" s="35">
        <v>54.679113185530916</v>
      </c>
      <c r="K100" s="35">
        <v>-26.507160620872995</v>
      </c>
    </row>
    <row r="101" spans="1:11" x14ac:dyDescent="0.35">
      <c r="A101" s="34" t="s">
        <v>871</v>
      </c>
      <c r="B101" s="30" t="s">
        <v>872</v>
      </c>
      <c r="C101" s="26">
        <v>20200507</v>
      </c>
      <c r="D101" s="26" t="s">
        <v>873</v>
      </c>
      <c r="E101" s="30" t="s">
        <v>874</v>
      </c>
      <c r="F101" s="35">
        <v>25.404844691199997</v>
      </c>
      <c r="G101" s="35">
        <v>0</v>
      </c>
      <c r="H101" s="35">
        <v>0</v>
      </c>
      <c r="I101" s="35" t="s">
        <v>111</v>
      </c>
      <c r="J101" s="35" t="s">
        <v>111</v>
      </c>
      <c r="K101" s="35" t="s">
        <v>111</v>
      </c>
    </row>
    <row r="102" spans="1:11" x14ac:dyDescent="0.35">
      <c r="A102" s="34" t="s">
        <v>875</v>
      </c>
      <c r="B102" s="30" t="s">
        <v>876</v>
      </c>
      <c r="C102" s="26">
        <v>20161017</v>
      </c>
      <c r="D102" s="26" t="s">
        <v>877</v>
      </c>
      <c r="E102" s="30" t="s">
        <v>878</v>
      </c>
      <c r="F102" s="35">
        <v>5.3615852265999999</v>
      </c>
      <c r="G102" s="35">
        <v>210.72629893413836</v>
      </c>
      <c r="H102" s="35">
        <v>126.3546798029557</v>
      </c>
      <c r="I102" s="35">
        <v>49.603803486529308</v>
      </c>
      <c r="J102" s="35">
        <v>32.303109160320652</v>
      </c>
      <c r="K102" s="35">
        <v>-10.892857142857151</v>
      </c>
    </row>
    <row r="103" spans="1:11" x14ac:dyDescent="0.35">
      <c r="A103" s="34" t="s">
        <v>879</v>
      </c>
      <c r="B103" s="30" t="s">
        <v>880</v>
      </c>
      <c r="C103" s="26">
        <v>20161102</v>
      </c>
      <c r="D103" s="26" t="s">
        <v>806</v>
      </c>
      <c r="E103" s="30" t="s">
        <v>878</v>
      </c>
      <c r="F103" s="35">
        <v>11.3476907674</v>
      </c>
      <c r="G103" s="35">
        <v>173.55689368770763</v>
      </c>
      <c r="H103" s="35">
        <v>184.30082002589558</v>
      </c>
      <c r="I103" s="35">
        <v>89.541078605477125</v>
      </c>
      <c r="J103" s="35">
        <v>33.759622547802323</v>
      </c>
      <c r="K103" s="35">
        <v>-34.239751755675321</v>
      </c>
    </row>
    <row r="104" spans="1:11" x14ac:dyDescent="0.35">
      <c r="A104" s="34" t="s">
        <v>881</v>
      </c>
      <c r="B104" s="30" t="s">
        <v>882</v>
      </c>
      <c r="C104" s="26">
        <v>20150709</v>
      </c>
      <c r="D104" s="26" t="s">
        <v>877</v>
      </c>
      <c r="E104" s="30" t="s">
        <v>878</v>
      </c>
      <c r="F104" s="35">
        <v>16.1802551621</v>
      </c>
      <c r="G104" s="35">
        <v>49.564134495641341</v>
      </c>
      <c r="H104" s="35">
        <v>22.676200204290101</v>
      </c>
      <c r="I104" s="35">
        <v>16.444866920152094</v>
      </c>
      <c r="J104" s="35">
        <v>28.89963724304717</v>
      </c>
      <c r="K104" s="35">
        <v>-15.179487179487182</v>
      </c>
    </row>
    <row r="105" spans="1:11" x14ac:dyDescent="0.35">
      <c r="A105" s="34" t="s">
        <v>883</v>
      </c>
      <c r="B105" s="30" t="s">
        <v>884</v>
      </c>
      <c r="C105" s="26">
        <v>20201230</v>
      </c>
      <c r="D105" s="26" t="s">
        <v>885</v>
      </c>
      <c r="E105" s="30" t="s">
        <v>886</v>
      </c>
      <c r="F105" s="35">
        <v>3.6602552781000002</v>
      </c>
      <c r="G105" s="35">
        <v>0</v>
      </c>
      <c r="H105" s="35">
        <v>0</v>
      </c>
      <c r="I105" s="35" t="s">
        <v>111</v>
      </c>
      <c r="J105" s="35" t="s">
        <v>111</v>
      </c>
      <c r="K105" s="35" t="s">
        <v>111</v>
      </c>
    </row>
    <row r="106" spans="1:11" x14ac:dyDescent="0.35">
      <c r="A106" s="34" t="s">
        <v>887</v>
      </c>
      <c r="B106" s="30" t="s">
        <v>888</v>
      </c>
      <c r="C106" s="26">
        <v>20170125</v>
      </c>
      <c r="D106" s="26" t="s">
        <v>889</v>
      </c>
      <c r="E106" s="30" t="s">
        <v>886</v>
      </c>
      <c r="F106" s="35">
        <v>56.636991727100003</v>
      </c>
      <c r="G106" s="35">
        <v>148.60053619302948</v>
      </c>
      <c r="H106" s="35">
        <v>174.86364714251837</v>
      </c>
      <c r="I106" s="35">
        <v>82.982492705293879</v>
      </c>
      <c r="J106" s="35">
        <v>22.316778864473513</v>
      </c>
      <c r="K106" s="35">
        <v>-24.983325393044314</v>
      </c>
    </row>
    <row r="107" spans="1:11" x14ac:dyDescent="0.35">
      <c r="A107" s="9"/>
      <c r="B107" s="9"/>
      <c r="C107" s="9"/>
      <c r="E107" s="9"/>
    </row>
    <row r="108" spans="1:11" x14ac:dyDescent="0.35">
      <c r="A108" s="9"/>
      <c r="B108" s="9"/>
      <c r="C108" s="9"/>
      <c r="E108" s="9"/>
    </row>
  </sheetData>
  <autoFilter ref="A2:AC108" xr:uid="{00000000-0009-0000-0000-000010000000}"/>
  <phoneticPr fontId="2" type="noConversion"/>
  <conditionalFormatting sqref="U12:U19 D12:E19 F12:T95">
    <cfRule type="expression" dxfId="13" priority="13">
      <formula>$U12&lt;&gt;""</formula>
    </cfRule>
  </conditionalFormatting>
  <conditionalFormatting sqref="A12:B19">
    <cfRule type="expression" dxfId="12" priority="12">
      <formula>$U12&lt;&gt;""</formula>
    </cfRule>
  </conditionalFormatting>
  <conditionalFormatting sqref="C12:C19 A20:E106">
    <cfRule type="expression" dxfId="11" priority="14">
      <formula>#REF!&lt;&gt;""</formula>
    </cfRule>
  </conditionalFormatting>
  <conditionalFormatting sqref="D4:T11">
    <cfRule type="expression" dxfId="10" priority="10">
      <formula>$U4&lt;&gt;""</formula>
    </cfRule>
  </conditionalFormatting>
  <conditionalFormatting sqref="A4:B11">
    <cfRule type="expression" dxfId="9" priority="9">
      <formula>$U4&lt;&gt;""</formula>
    </cfRule>
  </conditionalFormatting>
  <conditionalFormatting sqref="C4:C11">
    <cfRule type="expression" dxfId="8" priority="11">
      <formula>#REF!&lt;&gt;""</formula>
    </cfRule>
  </conditionalFormatting>
  <conditionalFormatting sqref="H96:K106">
    <cfRule type="expression" dxfId="7" priority="6">
      <formula>#REF!&lt;&gt;""</formula>
    </cfRule>
  </conditionalFormatting>
  <conditionalFormatting sqref="F96:F106">
    <cfRule type="expression" dxfId="6" priority="8">
      <formula>#REF!&lt;&gt;""</formula>
    </cfRule>
  </conditionalFormatting>
  <conditionalFormatting sqref="G96:G106">
    <cfRule type="expression" dxfId="5" priority="7">
      <formula>#REF!&lt;&gt;""</formula>
    </cfRule>
  </conditionalFormatting>
  <conditionalFormatting sqref="E3">
    <cfRule type="expression" dxfId="4" priority="5">
      <formula>$U3&lt;&gt;""</formula>
    </cfRule>
  </conditionalFormatting>
  <conditionalFormatting sqref="C3">
    <cfRule type="expression" dxfId="3" priority="4">
      <formula>#REF!&lt;&gt;""</formula>
    </cfRule>
  </conditionalFormatting>
  <conditionalFormatting sqref="U3">
    <cfRule type="expression" dxfId="2" priority="3">
      <formula>#REF!&lt;&gt;""</formula>
    </cfRule>
  </conditionalFormatting>
  <conditionalFormatting sqref="F2:T2">
    <cfRule type="expression" dxfId="1" priority="2">
      <formula>$U2&lt;&gt;""</formula>
    </cfRule>
  </conditionalFormatting>
  <conditionalFormatting sqref="F3:T3">
    <cfRule type="expression" dxfId="0" priority="1">
      <formula>$U3&lt;&gt;""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0"/>
  <sheetViews>
    <sheetView workbookViewId="0">
      <selection activeCell="A7" sqref="A7:C7"/>
    </sheetView>
  </sheetViews>
  <sheetFormatPr defaultColWidth="8" defaultRowHeight="12.45" x14ac:dyDescent="0.3"/>
  <cols>
    <col min="1" max="1" width="15.85546875" style="1" bestFit="1" customWidth="1"/>
    <col min="2" max="2" width="31.35546875" style="1" bestFit="1" customWidth="1"/>
    <col min="3" max="3" width="9.5" style="1" bestFit="1" customWidth="1"/>
    <col min="4" max="16384" width="8" style="1"/>
  </cols>
  <sheetData>
    <row r="1" spans="1:3" ht="74.599999999999994" x14ac:dyDescent="0.3">
      <c r="A1" s="40" t="s">
        <v>1</v>
      </c>
      <c r="B1" s="40" t="s">
        <v>2</v>
      </c>
      <c r="C1" s="41" t="s">
        <v>53</v>
      </c>
    </row>
    <row r="2" spans="1:3" x14ac:dyDescent="0.3">
      <c r="A2" s="40" t="s">
        <v>54</v>
      </c>
      <c r="B2" s="40" t="s">
        <v>55</v>
      </c>
      <c r="C2" s="48">
        <v>108.5250807841</v>
      </c>
    </row>
    <row r="3" spans="1:3" x14ac:dyDescent="0.3">
      <c r="A3" s="40" t="s">
        <v>56</v>
      </c>
      <c r="B3" s="40" t="s">
        <v>57</v>
      </c>
      <c r="C3" s="48">
        <v>87.793161514599987</v>
      </c>
    </row>
    <row r="4" spans="1:3" x14ac:dyDescent="0.3">
      <c r="A4" s="40" t="s">
        <v>58</v>
      </c>
      <c r="B4" s="40" t="s">
        <v>59</v>
      </c>
      <c r="C4" s="48">
        <v>42.948948325000003</v>
      </c>
    </row>
    <row r="5" spans="1:3" x14ac:dyDescent="0.3">
      <c r="A5" s="40" t="s">
        <v>60</v>
      </c>
      <c r="B5" s="40" t="s">
        <v>61</v>
      </c>
      <c r="C5" s="48">
        <v>10.51325477</v>
      </c>
    </row>
    <row r="6" spans="1:3" x14ac:dyDescent="0.3">
      <c r="A6" s="40" t="s">
        <v>62</v>
      </c>
      <c r="B6" s="40" t="s">
        <v>63</v>
      </c>
      <c r="C6" s="48">
        <v>2.8531035444000001</v>
      </c>
    </row>
    <row r="7" spans="1:3" x14ac:dyDescent="0.3">
      <c r="A7" s="40" t="s">
        <v>64</v>
      </c>
      <c r="B7" s="40" t="s">
        <v>65</v>
      </c>
      <c r="C7" s="48">
        <v>2.2690259016000001</v>
      </c>
    </row>
    <row r="8" spans="1:3" x14ac:dyDescent="0.3">
      <c r="A8" s="40" t="s">
        <v>66</v>
      </c>
      <c r="B8" s="40" t="s">
        <v>67</v>
      </c>
      <c r="C8" s="48">
        <v>1.8589626478000001</v>
      </c>
    </row>
    <row r="10" spans="1:3" x14ac:dyDescent="0.3">
      <c r="A10" s="2" t="s">
        <v>68</v>
      </c>
    </row>
  </sheetData>
  <phoneticPr fontId="2" type="noConversion"/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8A92F-9FDD-4774-B097-8B36D7568654}">
  <sheetPr filterMode="1"/>
  <dimension ref="A1:H746"/>
  <sheetViews>
    <sheetView workbookViewId="0">
      <selection activeCell="D190" sqref="A1:H746"/>
    </sheetView>
  </sheetViews>
  <sheetFormatPr defaultColWidth="9" defaultRowHeight="12.45" x14ac:dyDescent="0.25"/>
  <cols>
    <col min="1" max="1" width="4.7109375" style="184" bestFit="1" customWidth="1"/>
    <col min="2" max="2" width="11.85546875" style="182" customWidth="1"/>
    <col min="3" max="3" width="10.640625" style="183" customWidth="1"/>
    <col min="4" max="4" width="24.5" style="182" customWidth="1"/>
    <col min="5" max="5" width="16" style="182" bestFit="1" customWidth="1"/>
    <col min="6" max="6" width="12" style="172" bestFit="1" customWidth="1"/>
    <col min="7" max="7" width="18.640625" style="172" bestFit="1" customWidth="1"/>
    <col min="8" max="8" width="14.7109375" style="172" customWidth="1"/>
    <col min="9" max="16384" width="9" style="172"/>
  </cols>
  <sheetData>
    <row r="1" spans="1:8" x14ac:dyDescent="0.25">
      <c r="A1" s="187" t="s">
        <v>3518</v>
      </c>
      <c r="B1" s="185" t="s">
        <v>2122</v>
      </c>
      <c r="C1" s="186" t="s">
        <v>2123</v>
      </c>
      <c r="D1" s="185" t="s">
        <v>2124</v>
      </c>
      <c r="E1" s="185" t="s">
        <v>2163</v>
      </c>
      <c r="F1" s="185" t="s">
        <v>3516</v>
      </c>
      <c r="G1" s="185" t="s">
        <v>3517</v>
      </c>
      <c r="H1" s="187" t="s">
        <v>3513</v>
      </c>
    </row>
    <row r="2" spans="1:8" hidden="1" x14ac:dyDescent="0.25">
      <c r="A2" s="187">
        <v>1</v>
      </c>
      <c r="B2" s="164" t="s">
        <v>1734</v>
      </c>
      <c r="C2" s="181" t="s">
        <v>1735</v>
      </c>
      <c r="D2" s="164" t="s">
        <v>2645</v>
      </c>
      <c r="E2" s="164" t="s">
        <v>2499</v>
      </c>
      <c r="F2" s="170" t="s">
        <v>3515</v>
      </c>
      <c r="G2" s="170" t="s">
        <v>2154</v>
      </c>
      <c r="H2" s="227" t="s">
        <v>3512</v>
      </c>
    </row>
    <row r="3" spans="1:8" hidden="1" x14ac:dyDescent="0.25">
      <c r="A3" s="187">
        <v>2</v>
      </c>
      <c r="B3" s="164" t="s">
        <v>1737</v>
      </c>
      <c r="C3" s="181" t="s">
        <v>1738</v>
      </c>
      <c r="D3" s="164" t="s">
        <v>2724</v>
      </c>
      <c r="E3" s="164" t="s">
        <v>2499</v>
      </c>
      <c r="F3" s="170" t="s">
        <v>3515</v>
      </c>
      <c r="G3" s="170" t="s">
        <v>2154</v>
      </c>
      <c r="H3" s="227"/>
    </row>
    <row r="4" spans="1:8" hidden="1" x14ac:dyDescent="0.25">
      <c r="A4" s="187">
        <v>3</v>
      </c>
      <c r="B4" s="170" t="s">
        <v>79</v>
      </c>
      <c r="C4" s="171" t="s">
        <v>2017</v>
      </c>
      <c r="D4" s="170" t="s">
        <v>2497</v>
      </c>
      <c r="E4" s="170" t="s">
        <v>2499</v>
      </c>
      <c r="F4" s="170" t="s">
        <v>3515</v>
      </c>
      <c r="G4" s="170" t="s">
        <v>2144</v>
      </c>
      <c r="H4" s="227"/>
    </row>
    <row r="5" spans="1:8" hidden="1" x14ac:dyDescent="0.25">
      <c r="A5" s="187">
        <v>4</v>
      </c>
      <c r="B5" s="164" t="s">
        <v>564</v>
      </c>
      <c r="C5" s="171" t="s">
        <v>111</v>
      </c>
      <c r="D5" s="164" t="s">
        <v>565</v>
      </c>
      <c r="E5" s="170" t="str">
        <f>[1]!f_info_corp_fundmanagementcompany(B5)</f>
        <v>安信基金</v>
      </c>
      <c r="F5" s="170" t="s">
        <v>3515</v>
      </c>
      <c r="G5" s="170" t="s">
        <v>2131</v>
      </c>
      <c r="H5" s="227"/>
    </row>
    <row r="6" spans="1:8" ht="24.9" hidden="1" x14ac:dyDescent="0.25">
      <c r="A6" s="187">
        <v>5</v>
      </c>
      <c r="B6" s="148" t="s">
        <v>1648</v>
      </c>
      <c r="C6" s="149" t="s">
        <v>1649</v>
      </c>
      <c r="D6" s="164" t="s">
        <v>1650</v>
      </c>
      <c r="E6" s="164" t="s">
        <v>1647</v>
      </c>
      <c r="F6" s="170" t="s">
        <v>3515</v>
      </c>
      <c r="G6" s="170" t="s">
        <v>2152</v>
      </c>
      <c r="H6" s="227"/>
    </row>
    <row r="7" spans="1:8" ht="24.9" hidden="1" x14ac:dyDescent="0.25">
      <c r="A7" s="187">
        <v>6</v>
      </c>
      <c r="B7" s="148" t="s">
        <v>1642</v>
      </c>
      <c r="C7" s="149" t="s">
        <v>1643</v>
      </c>
      <c r="D7" s="148" t="s">
        <v>1644</v>
      </c>
      <c r="E7" s="164" t="s">
        <v>1647</v>
      </c>
      <c r="F7" s="170" t="s">
        <v>3514</v>
      </c>
      <c r="G7" s="170" t="s">
        <v>2152</v>
      </c>
      <c r="H7" s="227"/>
    </row>
    <row r="8" spans="1:8" ht="24.9" hidden="1" x14ac:dyDescent="0.25">
      <c r="A8" s="187">
        <v>7</v>
      </c>
      <c r="B8" s="171" t="s">
        <v>915</v>
      </c>
      <c r="C8" s="171" t="s">
        <v>2896</v>
      </c>
      <c r="D8" s="170" t="s">
        <v>2897</v>
      </c>
      <c r="E8" s="170" t="s">
        <v>1647</v>
      </c>
      <c r="F8" s="170" t="s">
        <v>3514</v>
      </c>
      <c r="G8" s="170" t="s">
        <v>2158</v>
      </c>
      <c r="H8" s="227"/>
    </row>
    <row r="9" spans="1:8" hidden="1" x14ac:dyDescent="0.25">
      <c r="A9" s="187">
        <v>8</v>
      </c>
      <c r="B9" s="171" t="s">
        <v>922</v>
      </c>
      <c r="C9" s="171" t="s">
        <v>2905</v>
      </c>
      <c r="D9" s="170" t="s">
        <v>923</v>
      </c>
      <c r="E9" s="170" t="s">
        <v>1647</v>
      </c>
      <c r="F9" s="170" t="s">
        <v>3514</v>
      </c>
      <c r="G9" s="170" t="s">
        <v>2158</v>
      </c>
      <c r="H9" s="227"/>
    </row>
    <row r="10" spans="1:8" ht="24.9" hidden="1" x14ac:dyDescent="0.25">
      <c r="A10" s="187">
        <v>9</v>
      </c>
      <c r="B10" s="171" t="s">
        <v>966</v>
      </c>
      <c r="C10" s="171" t="s">
        <v>2966</v>
      </c>
      <c r="D10" s="170" t="s">
        <v>967</v>
      </c>
      <c r="E10" s="170" t="s">
        <v>1647</v>
      </c>
      <c r="F10" s="170" t="s">
        <v>3514</v>
      </c>
      <c r="G10" s="170" t="s">
        <v>2158</v>
      </c>
      <c r="H10" s="227"/>
    </row>
    <row r="11" spans="1:8" hidden="1" x14ac:dyDescent="0.25">
      <c r="A11" s="187">
        <v>10</v>
      </c>
      <c r="B11" s="171" t="s">
        <v>1382</v>
      </c>
      <c r="C11" s="171"/>
      <c r="D11" s="170" t="s">
        <v>1383</v>
      </c>
      <c r="E11" s="170" t="s">
        <v>1647</v>
      </c>
      <c r="F11" s="170" t="s">
        <v>3514</v>
      </c>
      <c r="G11" s="170" t="s">
        <v>2158</v>
      </c>
      <c r="H11" s="227"/>
    </row>
    <row r="12" spans="1:8" hidden="1" x14ac:dyDescent="0.25">
      <c r="A12" s="187">
        <v>11</v>
      </c>
      <c r="B12" s="170" t="s">
        <v>1543</v>
      </c>
      <c r="C12" s="171" t="s">
        <v>2281</v>
      </c>
      <c r="D12" s="170" t="s">
        <v>1544</v>
      </c>
      <c r="E12" s="170" t="s">
        <v>1647</v>
      </c>
      <c r="F12" s="170" t="s">
        <v>3514</v>
      </c>
      <c r="G12" s="170" t="s">
        <v>2135</v>
      </c>
      <c r="H12" s="227"/>
    </row>
    <row r="13" spans="1:8" hidden="1" x14ac:dyDescent="0.25">
      <c r="A13" s="187">
        <v>12</v>
      </c>
      <c r="B13" s="164" t="s">
        <v>2516</v>
      </c>
      <c r="C13" s="181" t="s">
        <v>1746</v>
      </c>
      <c r="D13" s="164" t="s">
        <v>2653</v>
      </c>
      <c r="E13" s="164" t="s">
        <v>1647</v>
      </c>
      <c r="F13" s="170" t="s">
        <v>3515</v>
      </c>
      <c r="G13" s="170" t="s">
        <v>2154</v>
      </c>
      <c r="H13" s="227"/>
    </row>
    <row r="14" spans="1:8" hidden="1" x14ac:dyDescent="0.25">
      <c r="A14" s="187">
        <v>13</v>
      </c>
      <c r="B14" s="164" t="s">
        <v>2547</v>
      </c>
      <c r="C14" s="181" t="s">
        <v>1744</v>
      </c>
      <c r="D14" s="164" t="s">
        <v>2713</v>
      </c>
      <c r="E14" s="164" t="s">
        <v>1647</v>
      </c>
      <c r="F14" s="170" t="s">
        <v>3515</v>
      </c>
      <c r="G14" s="170" t="s">
        <v>2154</v>
      </c>
      <c r="H14" s="227"/>
    </row>
    <row r="15" spans="1:8" hidden="1" x14ac:dyDescent="0.25">
      <c r="A15" s="187">
        <v>14</v>
      </c>
      <c r="B15" s="164" t="s">
        <v>2553</v>
      </c>
      <c r="C15" s="181" t="s">
        <v>1745</v>
      </c>
      <c r="D15" s="164" t="s">
        <v>2732</v>
      </c>
      <c r="E15" s="164" t="s">
        <v>1647</v>
      </c>
      <c r="F15" s="170" t="s">
        <v>3515</v>
      </c>
      <c r="G15" s="170" t="s">
        <v>2154</v>
      </c>
      <c r="H15" s="227"/>
    </row>
    <row r="16" spans="1:8" hidden="1" x14ac:dyDescent="0.25">
      <c r="A16" s="187">
        <v>15</v>
      </c>
      <c r="B16" s="164" t="s">
        <v>1741</v>
      </c>
      <c r="C16" s="181" t="s">
        <v>1742</v>
      </c>
      <c r="D16" s="164" t="s">
        <v>2722</v>
      </c>
      <c r="E16" s="164" t="s">
        <v>1647</v>
      </c>
      <c r="F16" s="170" t="s">
        <v>3515</v>
      </c>
      <c r="G16" s="170" t="s">
        <v>2154</v>
      </c>
      <c r="H16" s="227"/>
    </row>
    <row r="17" spans="1:8" hidden="1" x14ac:dyDescent="0.25">
      <c r="A17" s="187">
        <v>16</v>
      </c>
      <c r="B17" s="164" t="s">
        <v>1739</v>
      </c>
      <c r="C17" s="181" t="s">
        <v>1740</v>
      </c>
      <c r="D17" s="164" t="s">
        <v>2763</v>
      </c>
      <c r="E17" s="164" t="s">
        <v>1647</v>
      </c>
      <c r="F17" s="170" t="s">
        <v>3515</v>
      </c>
      <c r="G17" s="170" t="s">
        <v>2154</v>
      </c>
      <c r="H17" s="227"/>
    </row>
    <row r="18" spans="1:8" hidden="1" x14ac:dyDescent="0.25">
      <c r="A18" s="187">
        <v>17</v>
      </c>
      <c r="B18" s="164" t="s">
        <v>2587</v>
      </c>
      <c r="C18" s="181" t="s">
        <v>1748</v>
      </c>
      <c r="D18" s="164" t="s">
        <v>2824</v>
      </c>
      <c r="E18" s="164" t="s">
        <v>1647</v>
      </c>
      <c r="F18" s="170" t="s">
        <v>3515</v>
      </c>
      <c r="G18" s="170" t="s">
        <v>2154</v>
      </c>
      <c r="H18" s="227"/>
    </row>
    <row r="19" spans="1:8" hidden="1" x14ac:dyDescent="0.25">
      <c r="A19" s="187">
        <v>18</v>
      </c>
      <c r="B19" s="164" t="s">
        <v>2522</v>
      </c>
      <c r="C19" s="181" t="s">
        <v>1747</v>
      </c>
      <c r="D19" s="164" t="s">
        <v>2666</v>
      </c>
      <c r="E19" s="164" t="s">
        <v>1647</v>
      </c>
      <c r="F19" s="170" t="s">
        <v>3515</v>
      </c>
      <c r="G19" s="170" t="s">
        <v>2154</v>
      </c>
      <c r="H19" s="227"/>
    </row>
    <row r="20" spans="1:8" hidden="1" x14ac:dyDescent="0.25">
      <c r="A20" s="187">
        <v>19</v>
      </c>
      <c r="B20" s="164" t="s">
        <v>2591</v>
      </c>
      <c r="C20" s="181" t="s">
        <v>1743</v>
      </c>
      <c r="D20" s="164" t="s">
        <v>2833</v>
      </c>
      <c r="E20" s="164" t="s">
        <v>1647</v>
      </c>
      <c r="F20" s="170" t="s">
        <v>3515</v>
      </c>
      <c r="G20" s="170" t="s">
        <v>2154</v>
      </c>
      <c r="H20" s="227"/>
    </row>
    <row r="21" spans="1:8" ht="24.9" hidden="1" x14ac:dyDescent="0.25">
      <c r="A21" s="187">
        <v>20</v>
      </c>
      <c r="B21" s="173" t="s">
        <v>202</v>
      </c>
      <c r="C21" s="171" t="s">
        <v>2342</v>
      </c>
      <c r="D21" s="173" t="s">
        <v>203</v>
      </c>
      <c r="E21" s="170" t="s">
        <v>1647</v>
      </c>
      <c r="F21" s="170" t="s">
        <v>3514</v>
      </c>
      <c r="G21" s="170" t="s">
        <v>2140</v>
      </c>
      <c r="H21" s="227"/>
    </row>
    <row r="22" spans="1:8" hidden="1" x14ac:dyDescent="0.25">
      <c r="A22" s="187">
        <v>21</v>
      </c>
      <c r="B22" s="173" t="s">
        <v>197</v>
      </c>
      <c r="C22" s="171" t="s">
        <v>2340</v>
      </c>
      <c r="D22" s="173" t="s">
        <v>198</v>
      </c>
      <c r="E22" s="170" t="s">
        <v>1647</v>
      </c>
      <c r="F22" s="170" t="s">
        <v>3514</v>
      </c>
      <c r="G22" s="170" t="s">
        <v>2140</v>
      </c>
      <c r="H22" s="227"/>
    </row>
    <row r="23" spans="1:8" ht="24.9" hidden="1" x14ac:dyDescent="0.25">
      <c r="A23" s="187">
        <v>22</v>
      </c>
      <c r="B23" s="164" t="s">
        <v>733</v>
      </c>
      <c r="C23" s="171" t="s">
        <v>3519</v>
      </c>
      <c r="D23" s="164" t="s">
        <v>734</v>
      </c>
      <c r="E23" s="170" t="str">
        <f>[1]!f_info_corp_fundmanagementcompany(B23)</f>
        <v>博时基金</v>
      </c>
      <c r="F23" s="170" t="s">
        <v>3515</v>
      </c>
      <c r="G23" s="170" t="s">
        <v>2131</v>
      </c>
      <c r="H23" s="227"/>
    </row>
    <row r="24" spans="1:8" hidden="1" x14ac:dyDescent="0.25">
      <c r="A24" s="187">
        <v>23</v>
      </c>
      <c r="B24" s="150" t="s">
        <v>798</v>
      </c>
      <c r="C24" s="171" t="s">
        <v>3520</v>
      </c>
      <c r="D24" s="174" t="s">
        <v>799</v>
      </c>
      <c r="E24" s="170" t="str">
        <f>[1]!f_info_corp_fundmanagementcompany(B24)</f>
        <v>博时基金</v>
      </c>
      <c r="F24" s="170" t="s">
        <v>3515</v>
      </c>
      <c r="G24" s="170" t="s">
        <v>2131</v>
      </c>
      <c r="H24" s="227"/>
    </row>
    <row r="25" spans="1:8" hidden="1" x14ac:dyDescent="0.25">
      <c r="A25" s="187">
        <v>24</v>
      </c>
      <c r="B25" s="150" t="s">
        <v>817</v>
      </c>
      <c r="C25" s="171" t="s">
        <v>3521</v>
      </c>
      <c r="D25" s="174" t="s">
        <v>818</v>
      </c>
      <c r="E25" s="170" t="str">
        <f>[1]!f_info_corp_fundmanagementcompany(B25)</f>
        <v>博时基金</v>
      </c>
      <c r="F25" s="170" t="s">
        <v>3515</v>
      </c>
      <c r="G25" s="170" t="s">
        <v>2131</v>
      </c>
      <c r="H25" s="227"/>
    </row>
    <row r="26" spans="1:8" hidden="1" x14ac:dyDescent="0.25">
      <c r="A26" s="187">
        <v>25</v>
      </c>
      <c r="B26" s="173" t="s">
        <v>102</v>
      </c>
      <c r="C26" s="171" t="s">
        <v>2230</v>
      </c>
      <c r="D26" s="173" t="s">
        <v>103</v>
      </c>
      <c r="E26" s="170" t="s">
        <v>1647</v>
      </c>
      <c r="F26" s="170" t="s">
        <v>3514</v>
      </c>
      <c r="G26" s="170" t="s">
        <v>3506</v>
      </c>
      <c r="H26" s="227"/>
    </row>
    <row r="27" spans="1:8" hidden="1" x14ac:dyDescent="0.25">
      <c r="A27" s="187">
        <v>26</v>
      </c>
      <c r="B27" s="170" t="s">
        <v>271</v>
      </c>
      <c r="C27" s="171" t="s">
        <v>2377</v>
      </c>
      <c r="D27" s="179" t="s">
        <v>2173</v>
      </c>
      <c r="E27" s="170" t="s">
        <v>1647</v>
      </c>
      <c r="F27" s="170" t="s">
        <v>3514</v>
      </c>
      <c r="G27" s="170" t="s">
        <v>2142</v>
      </c>
      <c r="H27" s="227"/>
    </row>
    <row r="28" spans="1:8" ht="24.9" hidden="1" x14ac:dyDescent="0.25">
      <c r="A28" s="187">
        <v>27</v>
      </c>
      <c r="B28" s="169" t="s">
        <v>56</v>
      </c>
      <c r="C28" s="171" t="s">
        <v>3522</v>
      </c>
      <c r="D28" s="169" t="s">
        <v>57</v>
      </c>
      <c r="E28" s="170" t="str">
        <f>[1]!f_info_corp_fundmanagementcompany(B28)</f>
        <v>博时基金</v>
      </c>
      <c r="F28" s="170" t="s">
        <v>3514</v>
      </c>
      <c r="G28" s="170" t="s">
        <v>2143</v>
      </c>
      <c r="H28" s="227"/>
    </row>
    <row r="29" spans="1:8" hidden="1" x14ac:dyDescent="0.25">
      <c r="A29" s="187">
        <v>28</v>
      </c>
      <c r="B29" s="173" t="s">
        <v>242</v>
      </c>
      <c r="C29" s="171" t="s">
        <v>2360</v>
      </c>
      <c r="D29" s="173" t="s">
        <v>243</v>
      </c>
      <c r="E29" s="170" t="s">
        <v>2362</v>
      </c>
      <c r="F29" s="170" t="s">
        <v>3514</v>
      </c>
      <c r="G29" s="170" t="s">
        <v>2140</v>
      </c>
      <c r="H29" s="227"/>
    </row>
    <row r="30" spans="1:8" hidden="1" x14ac:dyDescent="0.25">
      <c r="A30" s="187">
        <v>29</v>
      </c>
      <c r="B30" s="164" t="s">
        <v>2572</v>
      </c>
      <c r="C30" s="181" t="s">
        <v>1749</v>
      </c>
      <c r="D30" s="164" t="s">
        <v>2781</v>
      </c>
      <c r="E30" s="164" t="s">
        <v>2350</v>
      </c>
      <c r="F30" s="170" t="s">
        <v>3515</v>
      </c>
      <c r="G30" s="170" t="s">
        <v>2154</v>
      </c>
      <c r="H30" s="227"/>
    </row>
    <row r="31" spans="1:8" ht="24.9" hidden="1" x14ac:dyDescent="0.25">
      <c r="A31" s="187">
        <v>30</v>
      </c>
      <c r="B31" s="173" t="s">
        <v>234</v>
      </c>
      <c r="C31" s="171" t="s">
        <v>2356</v>
      </c>
      <c r="D31" s="173" t="s">
        <v>235</v>
      </c>
      <c r="E31" s="170" t="s">
        <v>2350</v>
      </c>
      <c r="F31" s="170" t="s">
        <v>3514</v>
      </c>
      <c r="G31" s="170" t="s">
        <v>2140</v>
      </c>
      <c r="H31" s="227"/>
    </row>
    <row r="32" spans="1:8" ht="24.9" hidden="1" x14ac:dyDescent="0.25">
      <c r="A32" s="187">
        <v>31</v>
      </c>
      <c r="B32" s="173" t="s">
        <v>218</v>
      </c>
      <c r="C32" s="171" t="s">
        <v>2348</v>
      </c>
      <c r="D32" s="173" t="s">
        <v>219</v>
      </c>
      <c r="E32" s="170" t="s">
        <v>2350</v>
      </c>
      <c r="F32" s="170" t="s">
        <v>3514</v>
      </c>
      <c r="G32" s="170" t="s">
        <v>2140</v>
      </c>
      <c r="H32" s="227"/>
    </row>
    <row r="33" spans="1:8" hidden="1" x14ac:dyDescent="0.25">
      <c r="A33" s="187">
        <v>32</v>
      </c>
      <c r="B33" s="150" t="s">
        <v>804</v>
      </c>
      <c r="C33" s="171" t="s">
        <v>3523</v>
      </c>
      <c r="D33" s="174" t="s">
        <v>805</v>
      </c>
      <c r="E33" s="170" t="str">
        <f>[1]!f_info_corp_fundmanagementcompany(B33)</f>
        <v>创金合信基金</v>
      </c>
      <c r="F33" s="170" t="s">
        <v>3515</v>
      </c>
      <c r="G33" s="170" t="s">
        <v>2131</v>
      </c>
      <c r="H33" s="227"/>
    </row>
    <row r="34" spans="1:8" hidden="1" x14ac:dyDescent="0.25">
      <c r="A34" s="187">
        <v>33</v>
      </c>
      <c r="B34" s="175" t="s">
        <v>879</v>
      </c>
      <c r="C34" s="171" t="s">
        <v>3524</v>
      </c>
      <c r="D34" s="174" t="s">
        <v>880</v>
      </c>
      <c r="E34" s="170" t="str">
        <f>[1]!f_info_corp_fundmanagementcompany(B34)</f>
        <v>创金合信基金</v>
      </c>
      <c r="F34" s="170" t="s">
        <v>3515</v>
      </c>
      <c r="G34" s="170" t="s">
        <v>2131</v>
      </c>
      <c r="H34" s="227"/>
    </row>
    <row r="35" spans="1:8" hidden="1" x14ac:dyDescent="0.25">
      <c r="A35" s="187">
        <v>34</v>
      </c>
      <c r="B35" s="171" t="s">
        <v>3009</v>
      </c>
      <c r="C35" s="171"/>
      <c r="D35" s="170" t="s">
        <v>997</v>
      </c>
      <c r="E35" s="170" t="s">
        <v>2339</v>
      </c>
      <c r="F35" s="170" t="s">
        <v>3514</v>
      </c>
      <c r="G35" s="170" t="s">
        <v>2158</v>
      </c>
      <c r="H35" s="227"/>
    </row>
    <row r="36" spans="1:8" hidden="1" x14ac:dyDescent="0.25">
      <c r="A36" s="187">
        <v>35</v>
      </c>
      <c r="B36" s="164" t="s">
        <v>1750</v>
      </c>
      <c r="C36" s="181"/>
      <c r="D36" s="164" t="s">
        <v>1751</v>
      </c>
      <c r="E36" s="164" t="s">
        <v>2339</v>
      </c>
      <c r="F36" s="170" t="s">
        <v>3515</v>
      </c>
      <c r="G36" s="170" t="s">
        <v>2154</v>
      </c>
      <c r="H36" s="227"/>
    </row>
    <row r="37" spans="1:8" hidden="1" x14ac:dyDescent="0.25">
      <c r="A37" s="187">
        <v>36</v>
      </c>
      <c r="B37" s="164" t="s">
        <v>2582</v>
      </c>
      <c r="C37" s="181" t="s">
        <v>2815</v>
      </c>
      <c r="D37" s="164" t="s">
        <v>2816</v>
      </c>
      <c r="E37" s="164" t="s">
        <v>2339</v>
      </c>
      <c r="F37" s="170" t="s">
        <v>3515</v>
      </c>
      <c r="G37" s="170" t="s">
        <v>2154</v>
      </c>
      <c r="H37" s="227"/>
    </row>
    <row r="38" spans="1:8" hidden="1" x14ac:dyDescent="0.25">
      <c r="A38" s="187">
        <v>37</v>
      </c>
      <c r="B38" s="164" t="s">
        <v>609</v>
      </c>
      <c r="C38" s="171" t="s">
        <v>111</v>
      </c>
      <c r="D38" s="164" t="s">
        <v>610</v>
      </c>
      <c r="E38" s="170" t="str">
        <f>[1]!f_info_corp_fundmanagementcompany(B38)</f>
        <v>大成基金</v>
      </c>
      <c r="F38" s="170" t="s">
        <v>3515</v>
      </c>
      <c r="G38" s="170" t="s">
        <v>2131</v>
      </c>
      <c r="H38" s="227"/>
    </row>
    <row r="39" spans="1:8" hidden="1" x14ac:dyDescent="0.25">
      <c r="A39" s="187">
        <v>38</v>
      </c>
      <c r="B39" s="164" t="s">
        <v>435</v>
      </c>
      <c r="C39" s="171" t="s">
        <v>111</v>
      </c>
      <c r="D39" s="170" t="s">
        <v>436</v>
      </c>
      <c r="E39" s="170" t="str">
        <f>[1]!f_info_corp_fundmanagementcompany(B39)</f>
        <v>大成基金</v>
      </c>
      <c r="F39" s="170" t="s">
        <v>3515</v>
      </c>
      <c r="G39" s="170" t="s">
        <v>2150</v>
      </c>
      <c r="H39" s="227"/>
    </row>
    <row r="40" spans="1:8" hidden="1" x14ac:dyDescent="0.25">
      <c r="A40" s="187">
        <v>39</v>
      </c>
      <c r="B40" s="169" t="s">
        <v>62</v>
      </c>
      <c r="C40" s="171" t="s">
        <v>111</v>
      </c>
      <c r="D40" s="169" t="s">
        <v>63</v>
      </c>
      <c r="E40" s="170" t="str">
        <f>[1]!f_info_corp_fundmanagementcompany(B40)</f>
        <v>大成基金</v>
      </c>
      <c r="F40" s="170" t="s">
        <v>3514</v>
      </c>
      <c r="G40" s="170" t="s">
        <v>2143</v>
      </c>
      <c r="H40" s="227"/>
    </row>
    <row r="41" spans="1:8" hidden="1" x14ac:dyDescent="0.25">
      <c r="A41" s="187">
        <v>40</v>
      </c>
      <c r="B41" s="164" t="s">
        <v>1753</v>
      </c>
      <c r="C41" s="181" t="s">
        <v>1754</v>
      </c>
      <c r="D41" s="164" t="s">
        <v>2705</v>
      </c>
      <c r="E41" s="164" t="s">
        <v>2707</v>
      </c>
      <c r="F41" s="170" t="s">
        <v>3515</v>
      </c>
      <c r="G41" s="170" t="s">
        <v>2154</v>
      </c>
      <c r="H41" s="227"/>
    </row>
    <row r="42" spans="1:8" hidden="1" x14ac:dyDescent="0.25">
      <c r="A42" s="187">
        <v>41</v>
      </c>
      <c r="B42" s="164" t="s">
        <v>495</v>
      </c>
      <c r="C42" s="171" t="s">
        <v>111</v>
      </c>
      <c r="D42" s="164" t="s">
        <v>496</v>
      </c>
      <c r="E42" s="170" t="str">
        <f>[1]!f_info_corp_fundmanagementcompany(B42)</f>
        <v>东方基金</v>
      </c>
      <c r="F42" s="170" t="s">
        <v>3515</v>
      </c>
      <c r="G42" s="170" t="s">
        <v>2131</v>
      </c>
      <c r="H42" s="227"/>
    </row>
    <row r="43" spans="1:8" hidden="1" x14ac:dyDescent="0.25">
      <c r="A43" s="187">
        <v>42</v>
      </c>
      <c r="B43" s="176" t="s">
        <v>495</v>
      </c>
      <c r="C43" s="171" t="s">
        <v>111</v>
      </c>
      <c r="D43" s="174" t="s">
        <v>496</v>
      </c>
      <c r="E43" s="170" t="str">
        <f>[1]!f_info_corp_fundmanagementcompany(B43)</f>
        <v>东方基金</v>
      </c>
      <c r="F43" s="170" t="s">
        <v>3515</v>
      </c>
      <c r="G43" s="170" t="s">
        <v>2131</v>
      </c>
      <c r="H43" s="227"/>
    </row>
    <row r="44" spans="1:8" hidden="1" x14ac:dyDescent="0.25">
      <c r="A44" s="187">
        <v>43</v>
      </c>
      <c r="B44" s="173" t="s">
        <v>330</v>
      </c>
      <c r="C44" s="171" t="s">
        <v>2421</v>
      </c>
      <c r="D44" s="173" t="s">
        <v>329</v>
      </c>
      <c r="E44" s="170" t="s">
        <v>2423</v>
      </c>
      <c r="F44" s="170" t="s">
        <v>3515</v>
      </c>
      <c r="G44" s="170" t="s">
        <v>2147</v>
      </c>
      <c r="H44" s="227"/>
    </row>
    <row r="45" spans="1:8" ht="24.9" hidden="1" x14ac:dyDescent="0.25">
      <c r="A45" s="187">
        <v>44</v>
      </c>
      <c r="B45" s="173" t="s">
        <v>297</v>
      </c>
      <c r="C45" s="171" t="s">
        <v>2446</v>
      </c>
      <c r="D45" s="173" t="s">
        <v>296</v>
      </c>
      <c r="E45" s="170" t="s">
        <v>2423</v>
      </c>
      <c r="F45" s="170" t="s">
        <v>3515</v>
      </c>
      <c r="G45" s="170" t="s">
        <v>2147</v>
      </c>
      <c r="H45" s="227"/>
    </row>
    <row r="46" spans="1:8" hidden="1" x14ac:dyDescent="0.25">
      <c r="A46" s="187">
        <v>45</v>
      </c>
      <c r="B46" s="173" t="s">
        <v>294</v>
      </c>
      <c r="C46" s="171" t="s">
        <v>2448</v>
      </c>
      <c r="D46" s="173" t="s">
        <v>293</v>
      </c>
      <c r="E46" s="170" t="s">
        <v>2423</v>
      </c>
      <c r="F46" s="170" t="s">
        <v>3515</v>
      </c>
      <c r="G46" s="170" t="s">
        <v>2147</v>
      </c>
      <c r="H46" s="227"/>
    </row>
    <row r="47" spans="1:8" hidden="1" x14ac:dyDescent="0.25">
      <c r="A47" s="187">
        <v>46</v>
      </c>
      <c r="B47" s="164" t="s">
        <v>414</v>
      </c>
      <c r="C47" s="171" t="s">
        <v>3525</v>
      </c>
      <c r="D47" s="164" t="s">
        <v>415</v>
      </c>
      <c r="E47" s="170" t="str">
        <f>[1]!f_info_corp_fundmanagementcompany(B47)</f>
        <v>东证资管</v>
      </c>
      <c r="F47" s="170" t="s">
        <v>3515</v>
      </c>
      <c r="G47" s="170" t="s">
        <v>2150</v>
      </c>
      <c r="H47" s="227"/>
    </row>
    <row r="48" spans="1:8" hidden="1" x14ac:dyDescent="0.25">
      <c r="A48" s="187">
        <v>47</v>
      </c>
      <c r="B48" s="164" t="s">
        <v>417</v>
      </c>
      <c r="C48" s="171" t="s">
        <v>111</v>
      </c>
      <c r="D48" s="164" t="s">
        <v>418</v>
      </c>
      <c r="E48" s="170" t="str">
        <f>[1]!f_info_corp_fundmanagementcompany(B48)</f>
        <v>东证资管</v>
      </c>
      <c r="F48" s="170" t="s">
        <v>3515</v>
      </c>
      <c r="G48" s="170" t="s">
        <v>2150</v>
      </c>
      <c r="H48" s="227"/>
    </row>
    <row r="49" spans="1:8" hidden="1" x14ac:dyDescent="0.25">
      <c r="A49" s="187">
        <v>48</v>
      </c>
      <c r="B49" s="164" t="s">
        <v>429</v>
      </c>
      <c r="C49" s="171" t="s">
        <v>111</v>
      </c>
      <c r="D49" s="164" t="s">
        <v>430</v>
      </c>
      <c r="E49" s="170" t="str">
        <f>[1]!f_info_corp_fundmanagementcompany(B49)</f>
        <v>东证资管</v>
      </c>
      <c r="F49" s="170" t="s">
        <v>3515</v>
      </c>
      <c r="G49" s="170" t="s">
        <v>2150</v>
      </c>
      <c r="H49" s="227"/>
    </row>
    <row r="50" spans="1:8" hidden="1" x14ac:dyDescent="0.25">
      <c r="A50" s="187">
        <v>49</v>
      </c>
      <c r="B50" s="164" t="s">
        <v>455</v>
      </c>
      <c r="C50" s="171" t="s">
        <v>3526</v>
      </c>
      <c r="D50" s="164" t="s">
        <v>456</v>
      </c>
      <c r="E50" s="170" t="str">
        <f>[1]!f_info_corp_fundmanagementcompany(B50)</f>
        <v>东证资管</v>
      </c>
      <c r="F50" s="170" t="s">
        <v>3515</v>
      </c>
      <c r="G50" s="170" t="s">
        <v>2150</v>
      </c>
      <c r="H50" s="227"/>
    </row>
    <row r="51" spans="1:8" ht="24.9" hidden="1" x14ac:dyDescent="0.25">
      <c r="A51" s="187">
        <v>50</v>
      </c>
      <c r="B51" s="171" t="s">
        <v>899</v>
      </c>
      <c r="C51" s="171" t="s">
        <v>2875</v>
      </c>
      <c r="D51" s="170" t="s">
        <v>900</v>
      </c>
      <c r="E51" s="170" t="s">
        <v>1755</v>
      </c>
      <c r="F51" s="170" t="s">
        <v>3514</v>
      </c>
      <c r="G51" s="170" t="s">
        <v>2158</v>
      </c>
      <c r="H51" s="227"/>
    </row>
    <row r="52" spans="1:8" hidden="1" x14ac:dyDescent="0.25">
      <c r="A52" s="187">
        <v>51</v>
      </c>
      <c r="B52" s="171" t="s">
        <v>2076</v>
      </c>
      <c r="C52" s="171"/>
      <c r="D52" s="170" t="s">
        <v>2077</v>
      </c>
      <c r="E52" s="170" t="s">
        <v>1755</v>
      </c>
      <c r="F52" s="170" t="s">
        <v>3514</v>
      </c>
      <c r="G52" s="170" t="s">
        <v>2158</v>
      </c>
      <c r="H52" s="227"/>
    </row>
    <row r="53" spans="1:8" hidden="1" x14ac:dyDescent="0.25">
      <c r="A53" s="187">
        <v>52</v>
      </c>
      <c r="B53" s="171" t="s">
        <v>945</v>
      </c>
      <c r="C53" s="171"/>
      <c r="D53" s="170" t="s">
        <v>946</v>
      </c>
      <c r="E53" s="170" t="s">
        <v>1755</v>
      </c>
      <c r="F53" s="170" t="s">
        <v>3514</v>
      </c>
      <c r="G53" s="170" t="s">
        <v>2158</v>
      </c>
      <c r="H53" s="227"/>
    </row>
    <row r="54" spans="1:8" ht="24.9" hidden="1" x14ac:dyDescent="0.25">
      <c r="A54" s="187">
        <v>53</v>
      </c>
      <c r="B54" s="171" t="s">
        <v>961</v>
      </c>
      <c r="C54" s="171" t="s">
        <v>2959</v>
      </c>
      <c r="D54" s="170" t="s">
        <v>962</v>
      </c>
      <c r="E54" s="170" t="s">
        <v>1755</v>
      </c>
      <c r="F54" s="170" t="s">
        <v>3514</v>
      </c>
      <c r="G54" s="170" t="s">
        <v>2158</v>
      </c>
      <c r="H54" s="227"/>
    </row>
    <row r="55" spans="1:8" hidden="1" x14ac:dyDescent="0.25">
      <c r="A55" s="187">
        <v>54</v>
      </c>
      <c r="B55" s="171" t="s">
        <v>1010</v>
      </c>
      <c r="C55" s="171"/>
      <c r="D55" s="170" t="s">
        <v>1011</v>
      </c>
      <c r="E55" s="170" t="s">
        <v>1755</v>
      </c>
      <c r="F55" s="170" t="s">
        <v>3514</v>
      </c>
      <c r="G55" s="170" t="s">
        <v>2158</v>
      </c>
      <c r="H55" s="227"/>
    </row>
    <row r="56" spans="1:8" hidden="1" x14ac:dyDescent="0.25">
      <c r="A56" s="187">
        <v>55</v>
      </c>
      <c r="B56" s="171" t="s">
        <v>1073</v>
      </c>
      <c r="C56" s="171"/>
      <c r="D56" s="170" t="s">
        <v>1074</v>
      </c>
      <c r="E56" s="170" t="s">
        <v>1755</v>
      </c>
      <c r="F56" s="170" t="s">
        <v>3514</v>
      </c>
      <c r="G56" s="170" t="s">
        <v>2158</v>
      </c>
      <c r="H56" s="227"/>
    </row>
    <row r="57" spans="1:8" hidden="1" x14ac:dyDescent="0.25">
      <c r="A57" s="187">
        <v>56</v>
      </c>
      <c r="B57" s="171" t="s">
        <v>1080</v>
      </c>
      <c r="C57" s="171"/>
      <c r="D57" s="170" t="s">
        <v>1081</v>
      </c>
      <c r="E57" s="170" t="s">
        <v>1755</v>
      </c>
      <c r="F57" s="170" t="s">
        <v>3514</v>
      </c>
      <c r="G57" s="170" t="s">
        <v>2158</v>
      </c>
      <c r="H57" s="227"/>
    </row>
    <row r="58" spans="1:8" hidden="1" x14ac:dyDescent="0.25">
      <c r="A58" s="187">
        <v>57</v>
      </c>
      <c r="B58" s="171" t="s">
        <v>1092</v>
      </c>
      <c r="C58" s="171"/>
      <c r="D58" s="170" t="s">
        <v>1093</v>
      </c>
      <c r="E58" s="170" t="s">
        <v>1755</v>
      </c>
      <c r="F58" s="170" t="s">
        <v>3514</v>
      </c>
      <c r="G58" s="170" t="s">
        <v>2158</v>
      </c>
      <c r="H58" s="227"/>
    </row>
    <row r="59" spans="1:8" hidden="1" x14ac:dyDescent="0.25">
      <c r="A59" s="187">
        <v>58</v>
      </c>
      <c r="B59" s="171" t="s">
        <v>1101</v>
      </c>
      <c r="C59" s="171"/>
      <c r="D59" s="170" t="s">
        <v>1102</v>
      </c>
      <c r="E59" s="170" t="s">
        <v>1755</v>
      </c>
      <c r="F59" s="170" t="s">
        <v>3514</v>
      </c>
      <c r="G59" s="170" t="s">
        <v>2158</v>
      </c>
      <c r="H59" s="227"/>
    </row>
    <row r="60" spans="1:8" hidden="1" x14ac:dyDescent="0.25">
      <c r="A60" s="187">
        <v>59</v>
      </c>
      <c r="B60" s="171" t="s">
        <v>1193</v>
      </c>
      <c r="C60" s="171"/>
      <c r="D60" s="170" t="s">
        <v>1194</v>
      </c>
      <c r="E60" s="170" t="s">
        <v>1755</v>
      </c>
      <c r="F60" s="170" t="s">
        <v>3514</v>
      </c>
      <c r="G60" s="170" t="s">
        <v>2158</v>
      </c>
      <c r="H60" s="227"/>
    </row>
    <row r="61" spans="1:8" hidden="1" x14ac:dyDescent="0.25">
      <c r="A61" s="187">
        <v>60</v>
      </c>
      <c r="B61" s="171" t="s">
        <v>1224</v>
      </c>
      <c r="C61" s="171"/>
      <c r="D61" s="170" t="s">
        <v>1225</v>
      </c>
      <c r="E61" s="170" t="s">
        <v>1755</v>
      </c>
      <c r="F61" s="170" t="s">
        <v>3514</v>
      </c>
      <c r="G61" s="170" t="s">
        <v>2158</v>
      </c>
      <c r="H61" s="227"/>
    </row>
    <row r="62" spans="1:8" hidden="1" x14ac:dyDescent="0.25">
      <c r="A62" s="187">
        <v>61</v>
      </c>
      <c r="B62" s="171" t="s">
        <v>1249</v>
      </c>
      <c r="C62" s="171"/>
      <c r="D62" s="170" t="s">
        <v>1250</v>
      </c>
      <c r="E62" s="170" t="s">
        <v>1755</v>
      </c>
      <c r="F62" s="170" t="s">
        <v>3514</v>
      </c>
      <c r="G62" s="170" t="s">
        <v>2158</v>
      </c>
      <c r="H62" s="227"/>
    </row>
    <row r="63" spans="1:8" ht="24.9" hidden="1" x14ac:dyDescent="0.25">
      <c r="A63" s="187">
        <v>62</v>
      </c>
      <c r="B63" s="171" t="s">
        <v>1264</v>
      </c>
      <c r="C63" s="171" t="s">
        <v>3267</v>
      </c>
      <c r="D63" s="170" t="s">
        <v>1265</v>
      </c>
      <c r="E63" s="170" t="s">
        <v>1755</v>
      </c>
      <c r="F63" s="170" t="s">
        <v>3514</v>
      </c>
      <c r="G63" s="170" t="s">
        <v>2158</v>
      </c>
      <c r="H63" s="227"/>
    </row>
    <row r="64" spans="1:8" ht="24.9" hidden="1" x14ac:dyDescent="0.25">
      <c r="A64" s="187">
        <v>63</v>
      </c>
      <c r="B64" s="171" t="s">
        <v>1280</v>
      </c>
      <c r="C64" s="171" t="s">
        <v>3282</v>
      </c>
      <c r="D64" s="170" t="s">
        <v>1281</v>
      </c>
      <c r="E64" s="170" t="s">
        <v>1755</v>
      </c>
      <c r="F64" s="170" t="s">
        <v>3514</v>
      </c>
      <c r="G64" s="170" t="s">
        <v>2158</v>
      </c>
      <c r="H64" s="227"/>
    </row>
    <row r="65" spans="1:8" hidden="1" x14ac:dyDescent="0.25">
      <c r="A65" s="187">
        <v>64</v>
      </c>
      <c r="B65" s="171" t="s">
        <v>1300</v>
      </c>
      <c r="C65" s="171"/>
      <c r="D65" s="170" t="s">
        <v>1301</v>
      </c>
      <c r="E65" s="170" t="s">
        <v>1755</v>
      </c>
      <c r="F65" s="170" t="s">
        <v>3514</v>
      </c>
      <c r="G65" s="170" t="s">
        <v>2158</v>
      </c>
      <c r="H65" s="227"/>
    </row>
    <row r="66" spans="1:8" hidden="1" x14ac:dyDescent="0.25">
      <c r="A66" s="187">
        <v>65</v>
      </c>
      <c r="B66" s="171" t="s">
        <v>1317</v>
      </c>
      <c r="C66" s="171"/>
      <c r="D66" s="170" t="s">
        <v>1318</v>
      </c>
      <c r="E66" s="170" t="s">
        <v>1755</v>
      </c>
      <c r="F66" s="170" t="s">
        <v>3514</v>
      </c>
      <c r="G66" s="170" t="s">
        <v>2158</v>
      </c>
      <c r="H66" s="227"/>
    </row>
    <row r="67" spans="1:8" hidden="1" x14ac:dyDescent="0.25">
      <c r="A67" s="187">
        <v>66</v>
      </c>
      <c r="B67" s="170" t="s">
        <v>1583</v>
      </c>
      <c r="C67" s="171" t="s">
        <v>2316</v>
      </c>
      <c r="D67" s="170" t="s">
        <v>1584</v>
      </c>
      <c r="E67" s="170" t="s">
        <v>1755</v>
      </c>
      <c r="F67" s="170" t="s">
        <v>3514</v>
      </c>
      <c r="G67" s="170" t="s">
        <v>2135</v>
      </c>
      <c r="H67" s="227"/>
    </row>
    <row r="68" spans="1:8" hidden="1" x14ac:dyDescent="0.25">
      <c r="A68" s="187">
        <v>67</v>
      </c>
      <c r="B68" s="164" t="s">
        <v>515</v>
      </c>
      <c r="C68" s="171" t="s">
        <v>111</v>
      </c>
      <c r="D68" s="164" t="s">
        <v>516</v>
      </c>
      <c r="E68" s="170" t="str">
        <f>[1]!f_info_corp_fundmanagementcompany(B68)</f>
        <v>富国基金</v>
      </c>
      <c r="F68" s="170" t="s">
        <v>3515</v>
      </c>
      <c r="G68" s="170" t="s">
        <v>2131</v>
      </c>
      <c r="H68" s="227"/>
    </row>
    <row r="69" spans="1:8" hidden="1" x14ac:dyDescent="0.25">
      <c r="A69" s="187">
        <v>68</v>
      </c>
      <c r="B69" s="164" t="s">
        <v>561</v>
      </c>
      <c r="C69" s="171" t="s">
        <v>3527</v>
      </c>
      <c r="D69" s="164" t="s">
        <v>562</v>
      </c>
      <c r="E69" s="170" t="str">
        <f>[1]!f_info_corp_fundmanagementcompany(B69)</f>
        <v>富国基金</v>
      </c>
      <c r="F69" s="170" t="s">
        <v>3515</v>
      </c>
      <c r="G69" s="170" t="s">
        <v>2131</v>
      </c>
      <c r="H69" s="227"/>
    </row>
    <row r="70" spans="1:8" hidden="1" x14ac:dyDescent="0.25">
      <c r="A70" s="187">
        <v>69</v>
      </c>
      <c r="B70" s="164" t="s">
        <v>592</v>
      </c>
      <c r="C70" s="171" t="s">
        <v>3528</v>
      </c>
      <c r="D70" s="164" t="s">
        <v>593</v>
      </c>
      <c r="E70" s="170" t="str">
        <f>[1]!f_info_corp_fundmanagementcompany(B70)</f>
        <v>富国基金</v>
      </c>
      <c r="F70" s="170" t="s">
        <v>3515</v>
      </c>
      <c r="G70" s="170" t="s">
        <v>2131</v>
      </c>
      <c r="H70" s="227"/>
    </row>
    <row r="71" spans="1:8" hidden="1" x14ac:dyDescent="0.25">
      <c r="A71" s="187">
        <v>70</v>
      </c>
      <c r="B71" s="164" t="s">
        <v>641</v>
      </c>
      <c r="C71" s="171" t="s">
        <v>3529</v>
      </c>
      <c r="D71" s="164" t="s">
        <v>642</v>
      </c>
      <c r="E71" s="170" t="str">
        <f>[1]!f_info_corp_fundmanagementcompany(B71)</f>
        <v>富国基金</v>
      </c>
      <c r="F71" s="170" t="s">
        <v>3515</v>
      </c>
      <c r="G71" s="170" t="s">
        <v>2131</v>
      </c>
      <c r="H71" s="227"/>
    </row>
    <row r="72" spans="1:8" hidden="1" x14ac:dyDescent="0.25">
      <c r="A72" s="187">
        <v>71</v>
      </c>
      <c r="B72" s="164" t="s">
        <v>718</v>
      </c>
      <c r="C72" s="171" t="s">
        <v>111</v>
      </c>
      <c r="D72" s="164" t="s">
        <v>719</v>
      </c>
      <c r="E72" s="170" t="str">
        <f>[1]!f_info_corp_fundmanagementcompany(B72)</f>
        <v>富国基金</v>
      </c>
      <c r="F72" s="170" t="s">
        <v>3515</v>
      </c>
      <c r="G72" s="170" t="s">
        <v>2131</v>
      </c>
      <c r="H72" s="227"/>
    </row>
    <row r="73" spans="1:8" hidden="1" x14ac:dyDescent="0.25">
      <c r="A73" s="187">
        <v>72</v>
      </c>
      <c r="B73" s="177" t="s">
        <v>783</v>
      </c>
      <c r="C73" s="171" t="s">
        <v>3530</v>
      </c>
      <c r="D73" s="177" t="s">
        <v>784</v>
      </c>
      <c r="E73" s="170" t="str">
        <f>[1]!f_info_corp_fundmanagementcompany(B73)</f>
        <v>富国基金</v>
      </c>
      <c r="F73" s="170" t="s">
        <v>3515</v>
      </c>
      <c r="G73" s="170" t="s">
        <v>2131</v>
      </c>
      <c r="H73" s="227"/>
    </row>
    <row r="74" spans="1:8" hidden="1" x14ac:dyDescent="0.25">
      <c r="A74" s="187">
        <v>73</v>
      </c>
      <c r="B74" s="177" t="s">
        <v>786</v>
      </c>
      <c r="C74" s="171" t="s">
        <v>3531</v>
      </c>
      <c r="D74" s="177" t="s">
        <v>787</v>
      </c>
      <c r="E74" s="170" t="str">
        <f>[1]!f_info_corp_fundmanagementcompany(B74)</f>
        <v>富国基金</v>
      </c>
      <c r="F74" s="170" t="s">
        <v>3515</v>
      </c>
      <c r="G74" s="170" t="s">
        <v>2131</v>
      </c>
      <c r="H74" s="227"/>
    </row>
    <row r="75" spans="1:8" hidden="1" x14ac:dyDescent="0.25">
      <c r="A75" s="187">
        <v>74</v>
      </c>
      <c r="B75" s="177" t="s">
        <v>789</v>
      </c>
      <c r="C75" s="171" t="s">
        <v>3532</v>
      </c>
      <c r="D75" s="177" t="s">
        <v>790</v>
      </c>
      <c r="E75" s="170" t="str">
        <f>[1]!f_info_corp_fundmanagementcompany(B75)</f>
        <v>富国基金</v>
      </c>
      <c r="F75" s="170" t="s">
        <v>3515</v>
      </c>
      <c r="G75" s="170" t="s">
        <v>2131</v>
      </c>
      <c r="H75" s="227"/>
    </row>
    <row r="76" spans="1:8" hidden="1" x14ac:dyDescent="0.25">
      <c r="A76" s="187">
        <v>75</v>
      </c>
      <c r="B76" s="150" t="s">
        <v>508</v>
      </c>
      <c r="C76" s="171" t="s">
        <v>3533</v>
      </c>
      <c r="D76" s="174" t="s">
        <v>509</v>
      </c>
      <c r="E76" s="170" t="str">
        <f>[1]!f_info_corp_fundmanagementcompany(B76)</f>
        <v>富国基金</v>
      </c>
      <c r="F76" s="170" t="s">
        <v>3515</v>
      </c>
      <c r="G76" s="170" t="s">
        <v>2131</v>
      </c>
      <c r="H76" s="227"/>
    </row>
    <row r="77" spans="1:8" hidden="1" x14ac:dyDescent="0.25">
      <c r="A77" s="187">
        <v>76</v>
      </c>
      <c r="B77" s="150" t="s">
        <v>807</v>
      </c>
      <c r="C77" s="171" t="s">
        <v>3534</v>
      </c>
      <c r="D77" s="174" t="s">
        <v>808</v>
      </c>
      <c r="E77" s="170" t="str">
        <f>[1]!f_info_corp_fundmanagementcompany(B77)</f>
        <v>富国基金</v>
      </c>
      <c r="F77" s="170" t="s">
        <v>3515</v>
      </c>
      <c r="G77" s="170" t="s">
        <v>2131</v>
      </c>
      <c r="H77" s="227"/>
    </row>
    <row r="78" spans="1:8" hidden="1" x14ac:dyDescent="0.25">
      <c r="A78" s="187">
        <v>77</v>
      </c>
      <c r="B78" s="176" t="s">
        <v>561</v>
      </c>
      <c r="C78" s="171" t="s">
        <v>3527</v>
      </c>
      <c r="D78" s="174" t="s">
        <v>562</v>
      </c>
      <c r="E78" s="170" t="str">
        <f>[1]!f_info_corp_fundmanagementcompany(B78)</f>
        <v>富国基金</v>
      </c>
      <c r="F78" s="170" t="s">
        <v>3515</v>
      </c>
      <c r="G78" s="170" t="s">
        <v>2131</v>
      </c>
      <c r="H78" s="227"/>
    </row>
    <row r="79" spans="1:8" hidden="1" x14ac:dyDescent="0.25">
      <c r="A79" s="187">
        <v>78</v>
      </c>
      <c r="B79" s="175" t="s">
        <v>718</v>
      </c>
      <c r="C79" s="171" t="s">
        <v>111</v>
      </c>
      <c r="D79" s="174" t="s">
        <v>719</v>
      </c>
      <c r="E79" s="170" t="str">
        <f>[1]!f_info_corp_fundmanagementcompany(B79)</f>
        <v>富国基金</v>
      </c>
      <c r="F79" s="170" t="s">
        <v>3515</v>
      </c>
      <c r="G79" s="170" t="s">
        <v>2131</v>
      </c>
      <c r="H79" s="227"/>
    </row>
    <row r="80" spans="1:8" hidden="1" x14ac:dyDescent="0.25">
      <c r="A80" s="187">
        <v>79</v>
      </c>
      <c r="B80" s="175" t="s">
        <v>699</v>
      </c>
      <c r="C80" s="171" t="s">
        <v>3535</v>
      </c>
      <c r="D80" s="174" t="s">
        <v>700</v>
      </c>
      <c r="E80" s="170" t="str">
        <f>[1]!f_info_corp_fundmanagementcompany(B80)</f>
        <v>富国基金</v>
      </c>
      <c r="F80" s="170" t="s">
        <v>3515</v>
      </c>
      <c r="G80" s="170" t="s">
        <v>2131</v>
      </c>
      <c r="H80" s="227"/>
    </row>
    <row r="81" spans="1:8" hidden="1" x14ac:dyDescent="0.25">
      <c r="A81" s="187">
        <v>80</v>
      </c>
      <c r="B81" s="173" t="s">
        <v>149</v>
      </c>
      <c r="C81" s="171" t="s">
        <v>2243</v>
      </c>
      <c r="D81" s="173" t="s">
        <v>150</v>
      </c>
      <c r="E81" s="170" t="s">
        <v>1755</v>
      </c>
      <c r="F81" s="170" t="s">
        <v>3514</v>
      </c>
      <c r="G81" s="170" t="s">
        <v>3506</v>
      </c>
      <c r="H81" s="227"/>
    </row>
    <row r="82" spans="1:8" hidden="1" x14ac:dyDescent="0.25">
      <c r="A82" s="187">
        <v>81</v>
      </c>
      <c r="B82" s="170" t="s">
        <v>269</v>
      </c>
      <c r="C82" s="171" t="s">
        <v>2374</v>
      </c>
      <c r="D82" s="179" t="s">
        <v>2171</v>
      </c>
      <c r="E82" s="170" t="s">
        <v>1755</v>
      </c>
      <c r="F82" s="170" t="s">
        <v>3514</v>
      </c>
      <c r="G82" s="170" t="s">
        <v>2142</v>
      </c>
      <c r="H82" s="227"/>
    </row>
    <row r="83" spans="1:8" hidden="1" x14ac:dyDescent="0.25">
      <c r="A83" s="187">
        <v>82</v>
      </c>
      <c r="B83" s="170" t="s">
        <v>34</v>
      </c>
      <c r="C83" s="171" t="s">
        <v>3395</v>
      </c>
      <c r="D83" s="170" t="s">
        <v>35</v>
      </c>
      <c r="E83" s="170" t="s">
        <v>1755</v>
      </c>
      <c r="F83" s="170" t="s">
        <v>3515</v>
      </c>
      <c r="G83" s="170" t="s">
        <v>2161</v>
      </c>
      <c r="H83" s="227"/>
    </row>
    <row r="84" spans="1:8" hidden="1" x14ac:dyDescent="0.25">
      <c r="A84" s="187">
        <v>83</v>
      </c>
      <c r="B84" s="180" t="s">
        <v>1973</v>
      </c>
      <c r="C84" s="171" t="s">
        <v>1974</v>
      </c>
      <c r="D84" s="180" t="s">
        <v>1975</v>
      </c>
      <c r="E84" s="170" t="s">
        <v>1755</v>
      </c>
      <c r="F84" s="170" t="s">
        <v>3515</v>
      </c>
      <c r="G84" s="170" t="s">
        <v>1976</v>
      </c>
      <c r="H84" s="227"/>
    </row>
    <row r="85" spans="1:8" ht="24.9" hidden="1" x14ac:dyDescent="0.25">
      <c r="A85" s="187">
        <v>84</v>
      </c>
      <c r="B85" s="180" t="s">
        <v>1977</v>
      </c>
      <c r="C85" s="171" t="s">
        <v>1978</v>
      </c>
      <c r="D85" s="180" t="s">
        <v>1979</v>
      </c>
      <c r="E85" s="170" t="s">
        <v>1755</v>
      </c>
      <c r="F85" s="170" t="s">
        <v>3515</v>
      </c>
      <c r="G85" s="170" t="s">
        <v>1976</v>
      </c>
      <c r="H85" s="227"/>
    </row>
    <row r="86" spans="1:8" ht="24.9" hidden="1" x14ac:dyDescent="0.25">
      <c r="A86" s="187">
        <v>85</v>
      </c>
      <c r="B86" s="171" t="s">
        <v>935</v>
      </c>
      <c r="C86" s="171" t="s">
        <v>2926</v>
      </c>
      <c r="D86" s="170" t="s">
        <v>936</v>
      </c>
      <c r="E86" s="170" t="s">
        <v>2308</v>
      </c>
      <c r="F86" s="170" t="s">
        <v>3514</v>
      </c>
      <c r="G86" s="170" t="s">
        <v>2158</v>
      </c>
      <c r="H86" s="227"/>
    </row>
    <row r="87" spans="1:8" ht="24.9" hidden="1" x14ac:dyDescent="0.25">
      <c r="A87" s="187">
        <v>86</v>
      </c>
      <c r="B87" s="171" t="s">
        <v>3064</v>
      </c>
      <c r="C87" s="171" t="s">
        <v>3065</v>
      </c>
      <c r="D87" s="170" t="s">
        <v>1048</v>
      </c>
      <c r="E87" s="170" t="s">
        <v>2308</v>
      </c>
      <c r="F87" s="170" t="s">
        <v>3514</v>
      </c>
      <c r="G87" s="170" t="s">
        <v>2158</v>
      </c>
      <c r="H87" s="227"/>
    </row>
    <row r="88" spans="1:8" ht="24.9" hidden="1" x14ac:dyDescent="0.25">
      <c r="A88" s="187">
        <v>87</v>
      </c>
      <c r="B88" s="170" t="s">
        <v>1573</v>
      </c>
      <c r="C88" s="171" t="s">
        <v>2306</v>
      </c>
      <c r="D88" s="170" t="s">
        <v>1574</v>
      </c>
      <c r="E88" s="170" t="s">
        <v>2308</v>
      </c>
      <c r="F88" s="170" t="s">
        <v>3514</v>
      </c>
      <c r="G88" s="170" t="s">
        <v>2135</v>
      </c>
      <c r="H88" s="227"/>
    </row>
    <row r="89" spans="1:8" hidden="1" x14ac:dyDescent="0.25">
      <c r="A89" s="187">
        <v>88</v>
      </c>
      <c r="B89" s="164" t="s">
        <v>2578</v>
      </c>
      <c r="C89" s="181" t="s">
        <v>1758</v>
      </c>
      <c r="D89" s="164" t="s">
        <v>2804</v>
      </c>
      <c r="E89" s="164" t="s">
        <v>2308</v>
      </c>
      <c r="F89" s="170" t="s">
        <v>3515</v>
      </c>
      <c r="G89" s="170" t="s">
        <v>2154</v>
      </c>
      <c r="H89" s="227"/>
    </row>
    <row r="90" spans="1:8" hidden="1" x14ac:dyDescent="0.25">
      <c r="A90" s="187">
        <v>89</v>
      </c>
      <c r="B90" s="164" t="s">
        <v>2532</v>
      </c>
      <c r="C90" s="181"/>
      <c r="D90" s="164" t="s">
        <v>1757</v>
      </c>
      <c r="E90" s="164" t="s">
        <v>2308</v>
      </c>
      <c r="F90" s="170" t="s">
        <v>3515</v>
      </c>
      <c r="G90" s="170" t="s">
        <v>2154</v>
      </c>
      <c r="H90" s="227"/>
    </row>
    <row r="91" spans="1:8" hidden="1" x14ac:dyDescent="0.25">
      <c r="A91" s="187">
        <v>90</v>
      </c>
      <c r="B91" s="173" t="s">
        <v>339</v>
      </c>
      <c r="C91" s="171" t="s">
        <v>2417</v>
      </c>
      <c r="D91" s="173" t="s">
        <v>338</v>
      </c>
      <c r="E91" s="170" t="s">
        <v>2308</v>
      </c>
      <c r="F91" s="170" t="s">
        <v>3515</v>
      </c>
      <c r="G91" s="170" t="s">
        <v>2147</v>
      </c>
      <c r="H91" s="227"/>
    </row>
    <row r="92" spans="1:8" hidden="1" x14ac:dyDescent="0.25">
      <c r="A92" s="187">
        <v>91</v>
      </c>
      <c r="B92" s="170" t="s">
        <v>80</v>
      </c>
      <c r="C92" s="171" t="s">
        <v>2025</v>
      </c>
      <c r="D92" s="170" t="s">
        <v>2503</v>
      </c>
      <c r="E92" s="170" t="s">
        <v>2308</v>
      </c>
      <c r="F92" s="170" t="s">
        <v>3515</v>
      </c>
      <c r="G92" s="170" t="s">
        <v>2144</v>
      </c>
      <c r="H92" s="227"/>
    </row>
    <row r="93" spans="1:8" hidden="1" x14ac:dyDescent="0.25">
      <c r="A93" s="187">
        <v>92</v>
      </c>
      <c r="B93" s="164" t="s">
        <v>472</v>
      </c>
      <c r="C93" s="171" t="s">
        <v>3536</v>
      </c>
      <c r="D93" s="164" t="s">
        <v>473</v>
      </c>
      <c r="E93" s="170" t="str">
        <f>[1]!f_info_corp_fundmanagementcompany(B93)</f>
        <v>工银瑞信基金</v>
      </c>
      <c r="F93" s="170" t="s">
        <v>3515</v>
      </c>
      <c r="G93" s="170" t="s">
        <v>2131</v>
      </c>
      <c r="H93" s="227"/>
    </row>
    <row r="94" spans="1:8" hidden="1" x14ac:dyDescent="0.25">
      <c r="A94" s="187">
        <v>93</v>
      </c>
      <c r="B94" s="164" t="s">
        <v>486</v>
      </c>
      <c r="C94" s="171" t="s">
        <v>3537</v>
      </c>
      <c r="D94" s="164" t="s">
        <v>487</v>
      </c>
      <c r="E94" s="170" t="str">
        <f>[1]!f_info_corp_fundmanagementcompany(B94)</f>
        <v>工银瑞信基金</v>
      </c>
      <c r="F94" s="170" t="s">
        <v>3515</v>
      </c>
      <c r="G94" s="170" t="s">
        <v>2131</v>
      </c>
      <c r="H94" s="227"/>
    </row>
    <row r="95" spans="1:8" hidden="1" x14ac:dyDescent="0.25">
      <c r="A95" s="187">
        <v>94</v>
      </c>
      <c r="B95" s="164" t="s">
        <v>498</v>
      </c>
      <c r="C95" s="171" t="s">
        <v>3538</v>
      </c>
      <c r="D95" s="164" t="s">
        <v>499</v>
      </c>
      <c r="E95" s="170" t="str">
        <f>[1]!f_info_corp_fundmanagementcompany(B95)</f>
        <v>工银瑞信基金</v>
      </c>
      <c r="F95" s="170" t="s">
        <v>3515</v>
      </c>
      <c r="G95" s="170" t="s">
        <v>2131</v>
      </c>
      <c r="H95" s="227"/>
    </row>
    <row r="96" spans="1:8" hidden="1" x14ac:dyDescent="0.25">
      <c r="A96" s="187">
        <v>95</v>
      </c>
      <c r="B96" s="164" t="s">
        <v>553</v>
      </c>
      <c r="C96" s="171" t="s">
        <v>111</v>
      </c>
      <c r="D96" s="164" t="s">
        <v>554</v>
      </c>
      <c r="E96" s="170" t="str">
        <f>[1]!f_info_corp_fundmanagementcompany(B96)</f>
        <v>工银瑞信基金</v>
      </c>
      <c r="F96" s="170" t="s">
        <v>3515</v>
      </c>
      <c r="G96" s="170" t="s">
        <v>2131</v>
      </c>
      <c r="H96" s="227"/>
    </row>
    <row r="97" spans="1:8" hidden="1" x14ac:dyDescent="0.25">
      <c r="A97" s="187">
        <v>96</v>
      </c>
      <c r="B97" s="164" t="s">
        <v>574</v>
      </c>
      <c r="C97" s="171" t="s">
        <v>3539</v>
      </c>
      <c r="D97" s="164" t="s">
        <v>575</v>
      </c>
      <c r="E97" s="170" t="str">
        <f>[1]!f_info_corp_fundmanagementcompany(B97)</f>
        <v>工银瑞信基金</v>
      </c>
      <c r="F97" s="170" t="s">
        <v>3515</v>
      </c>
      <c r="G97" s="170" t="s">
        <v>2131</v>
      </c>
      <c r="H97" s="227"/>
    </row>
    <row r="98" spans="1:8" hidden="1" x14ac:dyDescent="0.25">
      <c r="A98" s="187">
        <v>97</v>
      </c>
      <c r="B98" s="164" t="s">
        <v>651</v>
      </c>
      <c r="C98" s="171" t="s">
        <v>111</v>
      </c>
      <c r="D98" s="164" t="s">
        <v>652</v>
      </c>
      <c r="E98" s="170" t="str">
        <f>[1]!f_info_corp_fundmanagementcompany(B98)</f>
        <v>工银瑞信基金</v>
      </c>
      <c r="F98" s="170" t="s">
        <v>3515</v>
      </c>
      <c r="G98" s="170" t="s">
        <v>2131</v>
      </c>
      <c r="H98" s="227"/>
    </row>
    <row r="99" spans="1:8" hidden="1" x14ac:dyDescent="0.25">
      <c r="A99" s="187">
        <v>98</v>
      </c>
      <c r="B99" s="164" t="s">
        <v>669</v>
      </c>
      <c r="C99" s="171" t="s">
        <v>3540</v>
      </c>
      <c r="D99" s="164" t="s">
        <v>670</v>
      </c>
      <c r="E99" s="170" t="str">
        <f>[1]!f_info_corp_fundmanagementcompany(B99)</f>
        <v>工银瑞信基金</v>
      </c>
      <c r="F99" s="170" t="s">
        <v>3515</v>
      </c>
      <c r="G99" s="170" t="s">
        <v>2131</v>
      </c>
      <c r="H99" s="227"/>
    </row>
    <row r="100" spans="1:8" hidden="1" x14ac:dyDescent="0.25">
      <c r="A100" s="187">
        <v>99</v>
      </c>
      <c r="B100" s="164" t="s">
        <v>682</v>
      </c>
      <c r="C100" s="171" t="s">
        <v>3541</v>
      </c>
      <c r="D100" s="164" t="s">
        <v>683</v>
      </c>
      <c r="E100" s="170" t="str">
        <f>[1]!f_info_corp_fundmanagementcompany(B100)</f>
        <v>工银瑞信基金</v>
      </c>
      <c r="F100" s="170" t="s">
        <v>3515</v>
      </c>
      <c r="G100" s="170" t="s">
        <v>2131</v>
      </c>
      <c r="H100" s="227"/>
    </row>
    <row r="101" spans="1:8" hidden="1" x14ac:dyDescent="0.25">
      <c r="A101" s="187">
        <v>100</v>
      </c>
      <c r="B101" s="177" t="s">
        <v>553</v>
      </c>
      <c r="C101" s="171" t="s">
        <v>111</v>
      </c>
      <c r="D101" s="177" t="s">
        <v>554</v>
      </c>
      <c r="E101" s="170" t="str">
        <f>[1]!f_info_corp_fundmanagementcompany(B101)</f>
        <v>工银瑞信基金</v>
      </c>
      <c r="F101" s="170" t="s">
        <v>3515</v>
      </c>
      <c r="G101" s="170" t="s">
        <v>2131</v>
      </c>
      <c r="H101" s="227"/>
    </row>
    <row r="102" spans="1:8" hidden="1" x14ac:dyDescent="0.25">
      <c r="A102" s="187">
        <v>101</v>
      </c>
      <c r="B102" s="150" t="s">
        <v>795</v>
      </c>
      <c r="C102" s="171" t="s">
        <v>111</v>
      </c>
      <c r="D102" s="174" t="s">
        <v>796</v>
      </c>
      <c r="E102" s="170" t="str">
        <f>[1]!f_info_corp_fundmanagementcompany(B102)</f>
        <v>工银瑞信基金</v>
      </c>
      <c r="F102" s="170" t="s">
        <v>3515</v>
      </c>
      <c r="G102" s="170" t="s">
        <v>2131</v>
      </c>
      <c r="H102" s="227"/>
    </row>
    <row r="103" spans="1:8" hidden="1" x14ac:dyDescent="0.25">
      <c r="A103" s="187">
        <v>102</v>
      </c>
      <c r="B103" s="150" t="s">
        <v>553</v>
      </c>
      <c r="C103" s="171" t="s">
        <v>111</v>
      </c>
      <c r="D103" s="174" t="s">
        <v>554</v>
      </c>
      <c r="E103" s="170" t="str">
        <f>[1]!f_info_corp_fundmanagementcompany(B103)</f>
        <v>工银瑞信基金</v>
      </c>
      <c r="F103" s="170" t="s">
        <v>3515</v>
      </c>
      <c r="G103" s="170" t="s">
        <v>2131</v>
      </c>
      <c r="H103" s="227"/>
    </row>
    <row r="104" spans="1:8" hidden="1" x14ac:dyDescent="0.25">
      <c r="A104" s="187">
        <v>103</v>
      </c>
      <c r="B104" s="150" t="s">
        <v>556</v>
      </c>
      <c r="C104" s="171" t="s">
        <v>3542</v>
      </c>
      <c r="D104" s="174" t="s">
        <v>557</v>
      </c>
      <c r="E104" s="170" t="str">
        <f>[1]!f_info_corp_fundmanagementcompany(B104)</f>
        <v>工银瑞信基金</v>
      </c>
      <c r="F104" s="170" t="s">
        <v>3515</v>
      </c>
      <c r="G104" s="170" t="s">
        <v>2131</v>
      </c>
      <c r="H104" s="227"/>
    </row>
    <row r="105" spans="1:8" hidden="1" x14ac:dyDescent="0.25">
      <c r="A105" s="187">
        <v>104</v>
      </c>
      <c r="B105" s="175" t="s">
        <v>682</v>
      </c>
      <c r="C105" s="171" t="s">
        <v>3541</v>
      </c>
      <c r="D105" s="174" t="s">
        <v>683</v>
      </c>
      <c r="E105" s="170" t="str">
        <f>[1]!f_info_corp_fundmanagementcompany(B105)</f>
        <v>工银瑞信基金</v>
      </c>
      <c r="F105" s="170" t="s">
        <v>3515</v>
      </c>
      <c r="G105" s="170" t="s">
        <v>2131</v>
      </c>
      <c r="H105" s="227"/>
    </row>
    <row r="106" spans="1:8" hidden="1" x14ac:dyDescent="0.25">
      <c r="A106" s="187">
        <v>105</v>
      </c>
      <c r="B106" s="175" t="s">
        <v>729</v>
      </c>
      <c r="C106" s="171" t="s">
        <v>3543</v>
      </c>
      <c r="D106" s="174" t="s">
        <v>730</v>
      </c>
      <c r="E106" s="170" t="str">
        <f>[1]!f_info_corp_fundmanagementcompany(B106)</f>
        <v>工银瑞信基金</v>
      </c>
      <c r="F106" s="170" t="s">
        <v>3515</v>
      </c>
      <c r="G106" s="170" t="s">
        <v>2131</v>
      </c>
      <c r="H106" s="227"/>
    </row>
    <row r="107" spans="1:8" hidden="1" x14ac:dyDescent="0.25">
      <c r="A107" s="187">
        <v>106</v>
      </c>
      <c r="B107" s="150" t="s">
        <v>841</v>
      </c>
      <c r="C107" s="171" t="s">
        <v>3544</v>
      </c>
      <c r="D107" s="174" t="s">
        <v>842</v>
      </c>
      <c r="E107" s="170" t="str">
        <f>[1]!f_info_corp_fundmanagementcompany(B107)</f>
        <v>工银瑞信基金</v>
      </c>
      <c r="F107" s="170" t="s">
        <v>3515</v>
      </c>
      <c r="G107" s="170" t="s">
        <v>2131</v>
      </c>
      <c r="H107" s="227"/>
    </row>
    <row r="108" spans="1:8" hidden="1" x14ac:dyDescent="0.25">
      <c r="A108" s="187">
        <v>107</v>
      </c>
      <c r="B108" s="164" t="s">
        <v>412</v>
      </c>
      <c r="C108" s="171" t="s">
        <v>3545</v>
      </c>
      <c r="D108" s="164" t="s">
        <v>413</v>
      </c>
      <c r="E108" s="170" t="str">
        <f>[1]!f_info_corp_fundmanagementcompany(B108)</f>
        <v>工银瑞信基金</v>
      </c>
      <c r="F108" s="170" t="s">
        <v>3515</v>
      </c>
      <c r="G108" s="170" t="s">
        <v>2150</v>
      </c>
      <c r="H108" s="227"/>
    </row>
    <row r="109" spans="1:8" hidden="1" x14ac:dyDescent="0.25">
      <c r="A109" s="187">
        <v>108</v>
      </c>
      <c r="B109" s="164" t="s">
        <v>1759</v>
      </c>
      <c r="C109" s="181" t="s">
        <v>1760</v>
      </c>
      <c r="D109" s="164" t="s">
        <v>2728</v>
      </c>
      <c r="E109" s="164" t="s">
        <v>1761</v>
      </c>
      <c r="F109" s="170" t="s">
        <v>3515</v>
      </c>
      <c r="G109" s="170" t="s">
        <v>2154</v>
      </c>
      <c r="H109" s="227"/>
    </row>
    <row r="110" spans="1:8" hidden="1" x14ac:dyDescent="0.25">
      <c r="A110" s="187">
        <v>109</v>
      </c>
      <c r="B110" s="164" t="s">
        <v>2531</v>
      </c>
      <c r="C110" s="181" t="s">
        <v>1770</v>
      </c>
      <c r="D110" s="164" t="s">
        <v>2682</v>
      </c>
      <c r="E110" s="164" t="s">
        <v>1761</v>
      </c>
      <c r="F110" s="170" t="s">
        <v>3515</v>
      </c>
      <c r="G110" s="170" t="s">
        <v>2154</v>
      </c>
      <c r="H110" s="227"/>
    </row>
    <row r="111" spans="1:8" hidden="1" x14ac:dyDescent="0.25">
      <c r="A111" s="187">
        <v>110</v>
      </c>
      <c r="B111" s="164" t="s">
        <v>1762</v>
      </c>
      <c r="C111" s="181" t="s">
        <v>1763</v>
      </c>
      <c r="D111" s="164" t="s">
        <v>2726</v>
      </c>
      <c r="E111" s="164" t="s">
        <v>1761</v>
      </c>
      <c r="F111" s="170" t="s">
        <v>3515</v>
      </c>
      <c r="G111" s="170" t="s">
        <v>2154</v>
      </c>
      <c r="H111" s="227"/>
    </row>
    <row r="112" spans="1:8" hidden="1" x14ac:dyDescent="0.25">
      <c r="A112" s="187">
        <v>111</v>
      </c>
      <c r="B112" s="164" t="s">
        <v>1764</v>
      </c>
      <c r="C112" s="181" t="s">
        <v>1765</v>
      </c>
      <c r="D112" s="164" t="s">
        <v>2661</v>
      </c>
      <c r="E112" s="164" t="s">
        <v>1761</v>
      </c>
      <c r="F112" s="170" t="s">
        <v>3515</v>
      </c>
      <c r="G112" s="170" t="s">
        <v>2154</v>
      </c>
      <c r="H112" s="227"/>
    </row>
    <row r="113" spans="1:8" hidden="1" x14ac:dyDescent="0.25">
      <c r="A113" s="187">
        <v>112</v>
      </c>
      <c r="B113" s="164" t="s">
        <v>2586</v>
      </c>
      <c r="C113" s="181" t="s">
        <v>1771</v>
      </c>
      <c r="D113" s="164" t="s">
        <v>2822</v>
      </c>
      <c r="E113" s="164" t="s">
        <v>1761</v>
      </c>
      <c r="F113" s="170" t="s">
        <v>3515</v>
      </c>
      <c r="G113" s="170" t="s">
        <v>2154</v>
      </c>
      <c r="H113" s="227"/>
    </row>
    <row r="114" spans="1:8" hidden="1" x14ac:dyDescent="0.25">
      <c r="A114" s="187">
        <v>113</v>
      </c>
      <c r="B114" s="164" t="s">
        <v>1768</v>
      </c>
      <c r="C114" s="181" t="s">
        <v>1769</v>
      </c>
      <c r="D114" s="164" t="s">
        <v>2680</v>
      </c>
      <c r="E114" s="164" t="s">
        <v>1761</v>
      </c>
      <c r="F114" s="170" t="s">
        <v>3515</v>
      </c>
      <c r="G114" s="170" t="s">
        <v>2154</v>
      </c>
      <c r="H114" s="227"/>
    </row>
    <row r="115" spans="1:8" hidden="1" x14ac:dyDescent="0.25">
      <c r="A115" s="187">
        <v>114</v>
      </c>
      <c r="B115" s="164" t="s">
        <v>1766</v>
      </c>
      <c r="C115" s="181" t="s">
        <v>1767</v>
      </c>
      <c r="D115" s="164" t="s">
        <v>2730</v>
      </c>
      <c r="E115" s="164" t="s">
        <v>1761</v>
      </c>
      <c r="F115" s="170" t="s">
        <v>3515</v>
      </c>
      <c r="G115" s="170" t="s">
        <v>2154</v>
      </c>
      <c r="H115" s="227"/>
    </row>
    <row r="116" spans="1:8" hidden="1" x14ac:dyDescent="0.25">
      <c r="A116" s="187">
        <v>115</v>
      </c>
      <c r="B116" s="164" t="s">
        <v>2598</v>
      </c>
      <c r="C116" s="181" t="s">
        <v>1773</v>
      </c>
      <c r="D116" s="164" t="s">
        <v>2841</v>
      </c>
      <c r="E116" s="164" t="s">
        <v>1761</v>
      </c>
      <c r="F116" s="170" t="s">
        <v>3515</v>
      </c>
      <c r="G116" s="170" t="s">
        <v>2154</v>
      </c>
      <c r="H116" s="227"/>
    </row>
    <row r="117" spans="1:8" hidden="1" x14ac:dyDescent="0.25">
      <c r="A117" s="187">
        <v>116</v>
      </c>
      <c r="B117" s="164" t="s">
        <v>2562</v>
      </c>
      <c r="C117" s="181"/>
      <c r="D117" s="164" t="s">
        <v>1772</v>
      </c>
      <c r="E117" s="164" t="s">
        <v>1761</v>
      </c>
      <c r="F117" s="170" t="s">
        <v>3515</v>
      </c>
      <c r="G117" s="170" t="s">
        <v>2154</v>
      </c>
      <c r="H117" s="227"/>
    </row>
    <row r="118" spans="1:8" hidden="1" x14ac:dyDescent="0.25">
      <c r="A118" s="187">
        <v>117</v>
      </c>
      <c r="B118" s="176" t="s">
        <v>550</v>
      </c>
      <c r="C118" s="171" t="s">
        <v>111</v>
      </c>
      <c r="D118" s="174" t="s">
        <v>551</v>
      </c>
      <c r="E118" s="170" t="str">
        <f>[1]!f_info_corp_fundmanagementcompany(B118)</f>
        <v>光大保德信基金</v>
      </c>
      <c r="F118" s="170" t="s">
        <v>3515</v>
      </c>
      <c r="G118" s="170" t="s">
        <v>2131</v>
      </c>
      <c r="H118" s="227"/>
    </row>
    <row r="119" spans="1:8" ht="24.9" hidden="1" x14ac:dyDescent="0.25">
      <c r="A119" s="187">
        <v>118</v>
      </c>
      <c r="B119" s="148" t="s">
        <v>1652</v>
      </c>
      <c r="C119" s="149" t="s">
        <v>1653</v>
      </c>
      <c r="D119" s="148" t="s">
        <v>1654</v>
      </c>
      <c r="E119" s="164" t="s">
        <v>1655</v>
      </c>
      <c r="F119" s="170" t="s">
        <v>3514</v>
      </c>
      <c r="G119" s="170" t="s">
        <v>2152</v>
      </c>
      <c r="H119" s="227"/>
    </row>
    <row r="120" spans="1:8" hidden="1" x14ac:dyDescent="0.25">
      <c r="A120" s="187">
        <v>119</v>
      </c>
      <c r="B120" s="148" t="s">
        <v>1656</v>
      </c>
      <c r="C120" s="149" t="s">
        <v>1657</v>
      </c>
      <c r="D120" s="148" t="s">
        <v>1658</v>
      </c>
      <c r="E120" s="164" t="s">
        <v>1655</v>
      </c>
      <c r="F120" s="170" t="s">
        <v>3514</v>
      </c>
      <c r="G120" s="170" t="s">
        <v>2152</v>
      </c>
      <c r="H120" s="227"/>
    </row>
    <row r="121" spans="1:8" ht="24.9" hidden="1" x14ac:dyDescent="0.25">
      <c r="A121" s="187">
        <v>120</v>
      </c>
      <c r="B121" s="171" t="s">
        <v>954</v>
      </c>
      <c r="C121" s="171" t="s">
        <v>2950</v>
      </c>
      <c r="D121" s="170" t="s">
        <v>955</v>
      </c>
      <c r="E121" s="170" t="s">
        <v>1655</v>
      </c>
      <c r="F121" s="170" t="s">
        <v>3514</v>
      </c>
      <c r="G121" s="170" t="s">
        <v>2158</v>
      </c>
      <c r="H121" s="227"/>
    </row>
    <row r="122" spans="1:8" ht="24.9" hidden="1" x14ac:dyDescent="0.25">
      <c r="A122" s="187">
        <v>121</v>
      </c>
      <c r="B122" s="171" t="s">
        <v>974</v>
      </c>
      <c r="C122" s="171" t="s">
        <v>2976</v>
      </c>
      <c r="D122" s="170" t="s">
        <v>975</v>
      </c>
      <c r="E122" s="170" t="s">
        <v>1655</v>
      </c>
      <c r="F122" s="170" t="s">
        <v>3514</v>
      </c>
      <c r="G122" s="170" t="s">
        <v>2158</v>
      </c>
      <c r="H122" s="227"/>
    </row>
    <row r="123" spans="1:8" ht="24.9" hidden="1" x14ac:dyDescent="0.25">
      <c r="A123" s="187">
        <v>122</v>
      </c>
      <c r="B123" s="171" t="s">
        <v>982</v>
      </c>
      <c r="C123" s="171" t="s">
        <v>2989</v>
      </c>
      <c r="D123" s="170" t="s">
        <v>983</v>
      </c>
      <c r="E123" s="170" t="s">
        <v>1655</v>
      </c>
      <c r="F123" s="170" t="s">
        <v>3514</v>
      </c>
      <c r="G123" s="170" t="s">
        <v>2158</v>
      </c>
      <c r="H123" s="227"/>
    </row>
    <row r="124" spans="1:8" ht="24.9" hidden="1" x14ac:dyDescent="0.25">
      <c r="A124" s="187">
        <v>123</v>
      </c>
      <c r="B124" s="171" t="s">
        <v>2067</v>
      </c>
      <c r="C124" s="171" t="s">
        <v>3026</v>
      </c>
      <c r="D124" s="170" t="s">
        <v>2068</v>
      </c>
      <c r="E124" s="170" t="s">
        <v>1655</v>
      </c>
      <c r="F124" s="170" t="s">
        <v>3514</v>
      </c>
      <c r="G124" s="170" t="s">
        <v>2158</v>
      </c>
      <c r="H124" s="227"/>
    </row>
    <row r="125" spans="1:8" ht="24.9" hidden="1" x14ac:dyDescent="0.25">
      <c r="A125" s="187">
        <v>124</v>
      </c>
      <c r="B125" s="171" t="s">
        <v>1016</v>
      </c>
      <c r="C125" s="171" t="s">
        <v>3029</v>
      </c>
      <c r="D125" s="170" t="s">
        <v>1017</v>
      </c>
      <c r="E125" s="170" t="s">
        <v>1655</v>
      </c>
      <c r="F125" s="170" t="s">
        <v>3514</v>
      </c>
      <c r="G125" s="170" t="s">
        <v>2158</v>
      </c>
      <c r="H125" s="227"/>
    </row>
    <row r="126" spans="1:8" ht="24.9" hidden="1" x14ac:dyDescent="0.25">
      <c r="A126" s="187">
        <v>125</v>
      </c>
      <c r="B126" s="171" t="s">
        <v>1019</v>
      </c>
      <c r="C126" s="171" t="s">
        <v>3031</v>
      </c>
      <c r="D126" s="170" t="s">
        <v>1020</v>
      </c>
      <c r="E126" s="170" t="s">
        <v>1655</v>
      </c>
      <c r="F126" s="170" t="s">
        <v>3514</v>
      </c>
      <c r="G126" s="170" t="s">
        <v>2158</v>
      </c>
      <c r="H126" s="227"/>
    </row>
    <row r="127" spans="1:8" ht="24.9" hidden="1" x14ac:dyDescent="0.25">
      <c r="A127" s="187">
        <v>126</v>
      </c>
      <c r="B127" s="171" t="s">
        <v>1019</v>
      </c>
      <c r="C127" s="171" t="s">
        <v>3031</v>
      </c>
      <c r="D127" s="170" t="s">
        <v>1020</v>
      </c>
      <c r="E127" s="170" t="s">
        <v>1655</v>
      </c>
      <c r="F127" s="170" t="s">
        <v>3514</v>
      </c>
      <c r="G127" s="170" t="s">
        <v>2158</v>
      </c>
      <c r="H127" s="227"/>
    </row>
    <row r="128" spans="1:8" ht="24.9" hidden="1" x14ac:dyDescent="0.25">
      <c r="A128" s="187">
        <v>127</v>
      </c>
      <c r="B128" s="171" t="s">
        <v>1022</v>
      </c>
      <c r="C128" s="171" t="s">
        <v>3033</v>
      </c>
      <c r="D128" s="170" t="s">
        <v>1023</v>
      </c>
      <c r="E128" s="170" t="s">
        <v>1655</v>
      </c>
      <c r="F128" s="170" t="s">
        <v>3514</v>
      </c>
      <c r="G128" s="170" t="s">
        <v>2158</v>
      </c>
      <c r="H128" s="227"/>
    </row>
    <row r="129" spans="1:8" ht="24.9" hidden="1" x14ac:dyDescent="0.25">
      <c r="A129" s="187">
        <v>128</v>
      </c>
      <c r="B129" s="171" t="s">
        <v>1085</v>
      </c>
      <c r="C129" s="171" t="s">
        <v>3098</v>
      </c>
      <c r="D129" s="170" t="s">
        <v>1086</v>
      </c>
      <c r="E129" s="170" t="s">
        <v>1655</v>
      </c>
      <c r="F129" s="170" t="s">
        <v>3514</v>
      </c>
      <c r="G129" s="170" t="s">
        <v>2158</v>
      </c>
      <c r="H129" s="227"/>
    </row>
    <row r="130" spans="1:8" hidden="1" x14ac:dyDescent="0.25">
      <c r="A130" s="187">
        <v>129</v>
      </c>
      <c r="B130" s="171" t="s">
        <v>1115</v>
      </c>
      <c r="C130" s="171"/>
      <c r="D130" s="170" t="s">
        <v>1116</v>
      </c>
      <c r="E130" s="170" t="s">
        <v>1655</v>
      </c>
      <c r="F130" s="170" t="s">
        <v>3514</v>
      </c>
      <c r="G130" s="170" t="s">
        <v>2158</v>
      </c>
      <c r="H130" s="227"/>
    </row>
    <row r="131" spans="1:8" ht="24.9" hidden="1" x14ac:dyDescent="0.25">
      <c r="A131" s="187">
        <v>130</v>
      </c>
      <c r="B131" s="171" t="s">
        <v>1126</v>
      </c>
      <c r="C131" s="171" t="s">
        <v>3140</v>
      </c>
      <c r="D131" s="170" t="s">
        <v>1127</v>
      </c>
      <c r="E131" s="170" t="s">
        <v>1655</v>
      </c>
      <c r="F131" s="170" t="s">
        <v>3514</v>
      </c>
      <c r="G131" s="170" t="s">
        <v>2158</v>
      </c>
      <c r="H131" s="227"/>
    </row>
    <row r="132" spans="1:8" hidden="1" x14ac:dyDescent="0.25">
      <c r="A132" s="187">
        <v>131</v>
      </c>
      <c r="B132" s="171" t="s">
        <v>1241</v>
      </c>
      <c r="C132" s="171"/>
      <c r="D132" s="170" t="s">
        <v>1242</v>
      </c>
      <c r="E132" s="170" t="s">
        <v>1655</v>
      </c>
      <c r="F132" s="170" t="s">
        <v>3514</v>
      </c>
      <c r="G132" s="170" t="s">
        <v>2158</v>
      </c>
      <c r="H132" s="227"/>
    </row>
    <row r="133" spans="1:8" hidden="1" x14ac:dyDescent="0.25">
      <c r="A133" s="187">
        <v>132</v>
      </c>
      <c r="B133" s="171" t="s">
        <v>1244</v>
      </c>
      <c r="C133" s="171"/>
      <c r="D133" s="170" t="s">
        <v>1245</v>
      </c>
      <c r="E133" s="170" t="s">
        <v>1655</v>
      </c>
      <c r="F133" s="170" t="s">
        <v>3514</v>
      </c>
      <c r="G133" s="170" t="s">
        <v>2158</v>
      </c>
      <c r="H133" s="227"/>
    </row>
    <row r="134" spans="1:8" ht="24.9" hidden="1" x14ac:dyDescent="0.25">
      <c r="A134" s="187">
        <v>133</v>
      </c>
      <c r="B134" s="171" t="s">
        <v>1274</v>
      </c>
      <c r="C134" s="171" t="s">
        <v>3278</v>
      </c>
      <c r="D134" s="170" t="s">
        <v>1275</v>
      </c>
      <c r="E134" s="170" t="s">
        <v>1655</v>
      </c>
      <c r="F134" s="170" t="s">
        <v>3514</v>
      </c>
      <c r="G134" s="170" t="s">
        <v>2158</v>
      </c>
      <c r="H134" s="227"/>
    </row>
    <row r="135" spans="1:8" ht="24.9" hidden="1" x14ac:dyDescent="0.25">
      <c r="A135" s="187">
        <v>134</v>
      </c>
      <c r="B135" s="170" t="s">
        <v>1558</v>
      </c>
      <c r="C135" s="171" t="s">
        <v>2296</v>
      </c>
      <c r="D135" s="170" t="s">
        <v>1559</v>
      </c>
      <c r="E135" s="170" t="s">
        <v>1655</v>
      </c>
      <c r="F135" s="170" t="s">
        <v>3514</v>
      </c>
      <c r="G135" s="170" t="s">
        <v>2135</v>
      </c>
      <c r="H135" s="227"/>
    </row>
    <row r="136" spans="1:8" hidden="1" x14ac:dyDescent="0.25">
      <c r="A136" s="187">
        <v>135</v>
      </c>
      <c r="B136" s="170" t="s">
        <v>1585</v>
      </c>
      <c r="C136" s="171" t="s">
        <v>2318</v>
      </c>
      <c r="D136" s="170" t="s">
        <v>1586</v>
      </c>
      <c r="E136" s="170" t="s">
        <v>1655</v>
      </c>
      <c r="F136" s="170" t="s">
        <v>3514</v>
      </c>
      <c r="G136" s="170" t="s">
        <v>2135</v>
      </c>
      <c r="H136" s="227"/>
    </row>
    <row r="137" spans="1:8" hidden="1" x14ac:dyDescent="0.25">
      <c r="A137" s="187">
        <v>136</v>
      </c>
      <c r="B137" s="164" t="s">
        <v>2536</v>
      </c>
      <c r="C137" s="181" t="s">
        <v>1780</v>
      </c>
      <c r="D137" s="164" t="s">
        <v>2689</v>
      </c>
      <c r="E137" s="164" t="s">
        <v>1655</v>
      </c>
      <c r="F137" s="170" t="s">
        <v>3515</v>
      </c>
      <c r="G137" s="170" t="s">
        <v>2154</v>
      </c>
      <c r="H137" s="227"/>
    </row>
    <row r="138" spans="1:8" hidden="1" x14ac:dyDescent="0.25">
      <c r="A138" s="187">
        <v>137</v>
      </c>
      <c r="B138" s="164" t="s">
        <v>1774</v>
      </c>
      <c r="C138" s="181" t="s">
        <v>1775</v>
      </c>
      <c r="D138" s="164" t="s">
        <v>2775</v>
      </c>
      <c r="E138" s="164" t="s">
        <v>1655</v>
      </c>
      <c r="F138" s="170" t="s">
        <v>3515</v>
      </c>
      <c r="G138" s="170" t="s">
        <v>2154</v>
      </c>
      <c r="H138" s="227"/>
    </row>
    <row r="139" spans="1:8" hidden="1" x14ac:dyDescent="0.25">
      <c r="A139" s="187">
        <v>138</v>
      </c>
      <c r="B139" s="164" t="s">
        <v>2534</v>
      </c>
      <c r="C139" s="181" t="s">
        <v>1779</v>
      </c>
      <c r="D139" s="164" t="s">
        <v>2687</v>
      </c>
      <c r="E139" s="164" t="s">
        <v>1655</v>
      </c>
      <c r="F139" s="170" t="s">
        <v>3515</v>
      </c>
      <c r="G139" s="170" t="s">
        <v>2154</v>
      </c>
      <c r="H139" s="227"/>
    </row>
    <row r="140" spans="1:8" hidden="1" x14ac:dyDescent="0.25">
      <c r="A140" s="187">
        <v>139</v>
      </c>
      <c r="B140" s="164" t="s">
        <v>1777</v>
      </c>
      <c r="C140" s="181" t="s">
        <v>1778</v>
      </c>
      <c r="D140" s="164" t="s">
        <v>2812</v>
      </c>
      <c r="E140" s="164" t="s">
        <v>1655</v>
      </c>
      <c r="F140" s="170" t="s">
        <v>3515</v>
      </c>
      <c r="G140" s="170" t="s">
        <v>2154</v>
      </c>
      <c r="H140" s="227"/>
    </row>
    <row r="141" spans="1:8" ht="24.9" hidden="1" x14ac:dyDescent="0.25">
      <c r="A141" s="187">
        <v>140</v>
      </c>
      <c r="B141" s="164" t="s">
        <v>2528</v>
      </c>
      <c r="C141" s="181" t="s">
        <v>2677</v>
      </c>
      <c r="D141" s="164" t="s">
        <v>2678</v>
      </c>
      <c r="E141" s="164" t="s">
        <v>1655</v>
      </c>
      <c r="F141" s="170" t="s">
        <v>3515</v>
      </c>
      <c r="G141" s="170" t="s">
        <v>2154</v>
      </c>
      <c r="H141" s="227"/>
    </row>
    <row r="142" spans="1:8" hidden="1" x14ac:dyDescent="0.25">
      <c r="A142" s="187">
        <v>141</v>
      </c>
      <c r="B142" s="173" t="s">
        <v>351</v>
      </c>
      <c r="C142" s="171" t="s">
        <v>2407</v>
      </c>
      <c r="D142" s="173" t="s">
        <v>350</v>
      </c>
      <c r="E142" s="170" t="s">
        <v>1655</v>
      </c>
      <c r="F142" s="170" t="s">
        <v>3515</v>
      </c>
      <c r="G142" s="170" t="s">
        <v>2147</v>
      </c>
      <c r="H142" s="227"/>
    </row>
    <row r="143" spans="1:8" hidden="1" x14ac:dyDescent="0.25">
      <c r="A143" s="187">
        <v>142</v>
      </c>
      <c r="B143" s="173" t="s">
        <v>309</v>
      </c>
      <c r="C143" s="171" t="s">
        <v>2438</v>
      </c>
      <c r="D143" s="173" t="s">
        <v>308</v>
      </c>
      <c r="E143" s="170" t="s">
        <v>1655</v>
      </c>
      <c r="F143" s="170" t="s">
        <v>3515</v>
      </c>
      <c r="G143" s="170" t="s">
        <v>2147</v>
      </c>
      <c r="H143" s="227"/>
    </row>
    <row r="144" spans="1:8" hidden="1" x14ac:dyDescent="0.25">
      <c r="A144" s="187">
        <v>143</v>
      </c>
      <c r="B144" s="170" t="s">
        <v>2020</v>
      </c>
      <c r="C144" s="171"/>
      <c r="D144" s="170" t="s">
        <v>2505</v>
      </c>
      <c r="E144" s="170" t="s">
        <v>1655</v>
      </c>
      <c r="F144" s="170" t="s">
        <v>3515</v>
      </c>
      <c r="G144" s="170" t="s">
        <v>2144</v>
      </c>
      <c r="H144" s="227"/>
    </row>
    <row r="145" spans="1:8" hidden="1" x14ac:dyDescent="0.25">
      <c r="A145" s="187">
        <v>144</v>
      </c>
      <c r="B145" s="164" t="s">
        <v>712</v>
      </c>
      <c r="C145" s="171" t="s">
        <v>3546</v>
      </c>
      <c r="D145" s="164" t="s">
        <v>713</v>
      </c>
      <c r="E145" s="170" t="str">
        <f>[1]!f_info_corp_fundmanagementcompany(B145)</f>
        <v>广发基金</v>
      </c>
      <c r="F145" s="170" t="s">
        <v>3515</v>
      </c>
      <c r="G145" s="170" t="s">
        <v>2131</v>
      </c>
      <c r="H145" s="227"/>
    </row>
    <row r="146" spans="1:8" hidden="1" x14ac:dyDescent="0.25">
      <c r="A146" s="187">
        <v>145</v>
      </c>
      <c r="B146" s="176" t="s">
        <v>763</v>
      </c>
      <c r="C146" s="171" t="s">
        <v>3547</v>
      </c>
      <c r="D146" s="174" t="s">
        <v>764</v>
      </c>
      <c r="E146" s="170" t="str">
        <f>[1]!f_info_corp_fundmanagementcompany(B146)</f>
        <v>广发基金</v>
      </c>
      <c r="F146" s="170" t="s">
        <v>3515</v>
      </c>
      <c r="G146" s="170" t="s">
        <v>2131</v>
      </c>
      <c r="H146" s="227"/>
    </row>
    <row r="147" spans="1:8" hidden="1" x14ac:dyDescent="0.25">
      <c r="A147" s="187">
        <v>146</v>
      </c>
      <c r="B147" s="176" t="s">
        <v>479</v>
      </c>
      <c r="C147" s="171" t="s">
        <v>3548</v>
      </c>
      <c r="D147" s="174" t="s">
        <v>480</v>
      </c>
      <c r="E147" s="170" t="str">
        <f>[1]!f_info_corp_fundmanagementcompany(B147)</f>
        <v>广发基金</v>
      </c>
      <c r="F147" s="170" t="s">
        <v>3515</v>
      </c>
      <c r="G147" s="170" t="s">
        <v>2131</v>
      </c>
      <c r="H147" s="227"/>
    </row>
    <row r="148" spans="1:8" hidden="1" x14ac:dyDescent="0.25">
      <c r="A148" s="187">
        <v>147</v>
      </c>
      <c r="B148" s="176" t="s">
        <v>548</v>
      </c>
      <c r="C148" s="171" t="s">
        <v>111</v>
      </c>
      <c r="D148" s="174" t="s">
        <v>549</v>
      </c>
      <c r="E148" s="170" t="str">
        <f>[1]!f_info_corp_fundmanagementcompany(B148)</f>
        <v>广发基金</v>
      </c>
      <c r="F148" s="170" t="s">
        <v>3515</v>
      </c>
      <c r="G148" s="170" t="s">
        <v>2131</v>
      </c>
      <c r="H148" s="227"/>
    </row>
    <row r="149" spans="1:8" hidden="1" x14ac:dyDescent="0.25">
      <c r="A149" s="187">
        <v>148</v>
      </c>
      <c r="B149" s="175" t="s">
        <v>712</v>
      </c>
      <c r="C149" s="171" t="s">
        <v>3546</v>
      </c>
      <c r="D149" s="174" t="s">
        <v>713</v>
      </c>
      <c r="E149" s="170" t="str">
        <f>[1]!f_info_corp_fundmanagementcompany(B149)</f>
        <v>广发基金</v>
      </c>
      <c r="F149" s="170" t="s">
        <v>3515</v>
      </c>
      <c r="G149" s="170" t="s">
        <v>2131</v>
      </c>
      <c r="H149" s="227"/>
    </row>
    <row r="150" spans="1:8" ht="49.75" hidden="1" x14ac:dyDescent="0.25">
      <c r="A150" s="187">
        <v>149</v>
      </c>
      <c r="B150" s="173" t="s">
        <v>1522</v>
      </c>
      <c r="C150" s="171" t="s">
        <v>2204</v>
      </c>
      <c r="D150" s="178" t="s">
        <v>1523</v>
      </c>
      <c r="E150" s="170" t="s">
        <v>1655</v>
      </c>
      <c r="F150" s="170" t="s">
        <v>3514</v>
      </c>
      <c r="G150" s="170" t="s">
        <v>3506</v>
      </c>
      <c r="H150" s="227"/>
    </row>
    <row r="151" spans="1:8" hidden="1" x14ac:dyDescent="0.25">
      <c r="A151" s="187">
        <v>150</v>
      </c>
      <c r="B151" s="173" t="s">
        <v>128</v>
      </c>
      <c r="C151" s="171" t="s">
        <v>2241</v>
      </c>
      <c r="D151" s="173" t="s">
        <v>129</v>
      </c>
      <c r="E151" s="170" t="s">
        <v>1655</v>
      </c>
      <c r="F151" s="170" t="s">
        <v>3514</v>
      </c>
      <c r="G151" s="170" t="s">
        <v>3506</v>
      </c>
      <c r="H151" s="227"/>
    </row>
    <row r="152" spans="1:8" hidden="1" x14ac:dyDescent="0.25">
      <c r="A152" s="187">
        <v>151</v>
      </c>
      <c r="B152" s="173" t="s">
        <v>155</v>
      </c>
      <c r="C152" s="171" t="s">
        <v>2249</v>
      </c>
      <c r="D152" s="173" t="s">
        <v>156</v>
      </c>
      <c r="E152" s="170" t="s">
        <v>1655</v>
      </c>
      <c r="F152" s="170" t="s">
        <v>3514</v>
      </c>
      <c r="G152" s="170" t="s">
        <v>3506</v>
      </c>
      <c r="H152" s="227"/>
    </row>
    <row r="153" spans="1:8" ht="24.9" hidden="1" x14ac:dyDescent="0.25">
      <c r="A153" s="187">
        <v>152</v>
      </c>
      <c r="B153" s="170" t="s">
        <v>276</v>
      </c>
      <c r="C153" s="171" t="s">
        <v>2387</v>
      </c>
      <c r="D153" s="179" t="s">
        <v>2178</v>
      </c>
      <c r="E153" s="170" t="s">
        <v>1655</v>
      </c>
      <c r="F153" s="170" t="s">
        <v>3514</v>
      </c>
      <c r="G153" s="170" t="s">
        <v>2142</v>
      </c>
      <c r="H153" s="227"/>
    </row>
    <row r="154" spans="1:8" hidden="1" x14ac:dyDescent="0.25">
      <c r="A154" s="187">
        <v>153</v>
      </c>
      <c r="B154" s="170" t="s">
        <v>26</v>
      </c>
      <c r="C154" s="171" t="s">
        <v>3390</v>
      </c>
      <c r="D154" s="170" t="s">
        <v>27</v>
      </c>
      <c r="E154" s="170" t="s">
        <v>1655</v>
      </c>
      <c r="F154" s="170" t="s">
        <v>3515</v>
      </c>
      <c r="G154" s="170" t="s">
        <v>2161</v>
      </c>
      <c r="H154" s="227"/>
    </row>
    <row r="155" spans="1:8" hidden="1" x14ac:dyDescent="0.25">
      <c r="A155" s="187">
        <v>154</v>
      </c>
      <c r="B155" s="164" t="s">
        <v>1659</v>
      </c>
      <c r="C155" s="149" t="s">
        <v>1660</v>
      </c>
      <c r="D155" s="164" t="s">
        <v>1661</v>
      </c>
      <c r="E155" s="164" t="s">
        <v>1663</v>
      </c>
      <c r="F155" s="170" t="s">
        <v>3515</v>
      </c>
      <c r="G155" s="170" t="s">
        <v>2152</v>
      </c>
      <c r="H155" s="227"/>
    </row>
    <row r="156" spans="1:8" hidden="1" x14ac:dyDescent="0.25">
      <c r="A156" s="187">
        <v>155</v>
      </c>
      <c r="B156" s="173" t="s">
        <v>300</v>
      </c>
      <c r="C156" s="171" t="s">
        <v>2444</v>
      </c>
      <c r="D156" s="173" t="s">
        <v>299</v>
      </c>
      <c r="E156" s="170" t="s">
        <v>1663</v>
      </c>
      <c r="F156" s="170" t="s">
        <v>3515</v>
      </c>
      <c r="G156" s="170" t="s">
        <v>2147</v>
      </c>
      <c r="H156" s="227"/>
    </row>
    <row r="157" spans="1:8" hidden="1" x14ac:dyDescent="0.25">
      <c r="A157" s="187">
        <v>156</v>
      </c>
      <c r="B157" s="164" t="s">
        <v>583</v>
      </c>
      <c r="C157" s="171" t="s">
        <v>111</v>
      </c>
      <c r="D157" s="164" t="s">
        <v>584</v>
      </c>
      <c r="E157" s="170" t="str">
        <f>[1]!f_info_corp_fundmanagementcompany(B157)</f>
        <v>国海富兰克林基金</v>
      </c>
      <c r="F157" s="170" t="s">
        <v>3515</v>
      </c>
      <c r="G157" s="170" t="s">
        <v>2131</v>
      </c>
      <c r="H157" s="227"/>
    </row>
    <row r="158" spans="1:8" hidden="1" x14ac:dyDescent="0.25">
      <c r="A158" s="187">
        <v>157</v>
      </c>
      <c r="B158" s="177" t="s">
        <v>774</v>
      </c>
      <c r="C158" s="171" t="s">
        <v>3549</v>
      </c>
      <c r="D158" s="177" t="s">
        <v>775</v>
      </c>
      <c r="E158" s="170" t="str">
        <f>[1]!f_info_corp_fundmanagementcompany(B158)</f>
        <v>国海富兰克林基金</v>
      </c>
      <c r="F158" s="170" t="s">
        <v>3515</v>
      </c>
      <c r="G158" s="170" t="s">
        <v>2131</v>
      </c>
      <c r="H158" s="227"/>
    </row>
    <row r="159" spans="1:8" hidden="1" x14ac:dyDescent="0.25">
      <c r="A159" s="187">
        <v>158</v>
      </c>
      <c r="B159" s="177" t="s">
        <v>583</v>
      </c>
      <c r="C159" s="171" t="s">
        <v>111</v>
      </c>
      <c r="D159" s="177" t="s">
        <v>584</v>
      </c>
      <c r="E159" s="170" t="str">
        <f>[1]!f_info_corp_fundmanagementcompany(B159)</f>
        <v>国海富兰克林基金</v>
      </c>
      <c r="F159" s="170" t="s">
        <v>3515</v>
      </c>
      <c r="G159" s="170" t="s">
        <v>2131</v>
      </c>
      <c r="H159" s="227"/>
    </row>
    <row r="160" spans="1:8" hidden="1" x14ac:dyDescent="0.25">
      <c r="A160" s="187">
        <v>159</v>
      </c>
      <c r="B160" s="164" t="s">
        <v>406</v>
      </c>
      <c r="C160" s="171" t="s">
        <v>3550</v>
      </c>
      <c r="D160" s="164" t="s">
        <v>407</v>
      </c>
      <c r="E160" s="170" t="str">
        <f>[1]!f_info_corp_fundmanagementcompany(B160)</f>
        <v>国海富兰克林基金</v>
      </c>
      <c r="F160" s="170" t="s">
        <v>3515</v>
      </c>
      <c r="G160" s="170" t="s">
        <v>2150</v>
      </c>
      <c r="H160" s="227"/>
    </row>
    <row r="161" spans="1:8" ht="24.9" hidden="1" x14ac:dyDescent="0.25">
      <c r="A161" s="187">
        <v>160</v>
      </c>
      <c r="B161" s="171" t="s">
        <v>1361</v>
      </c>
      <c r="C161" s="171" t="s">
        <v>3353</v>
      </c>
      <c r="D161" s="170" t="s">
        <v>1362</v>
      </c>
      <c r="E161" s="170" t="s">
        <v>2704</v>
      </c>
      <c r="F161" s="170" t="s">
        <v>3514</v>
      </c>
      <c r="G161" s="170" t="s">
        <v>2158</v>
      </c>
      <c r="H161" s="227"/>
    </row>
    <row r="162" spans="1:8" hidden="1" x14ac:dyDescent="0.25">
      <c r="A162" s="187">
        <v>161</v>
      </c>
      <c r="B162" s="164" t="s">
        <v>1781</v>
      </c>
      <c r="C162" s="181" t="s">
        <v>1782</v>
      </c>
      <c r="D162" s="164" t="s">
        <v>2758</v>
      </c>
      <c r="E162" s="164" t="s">
        <v>2704</v>
      </c>
      <c r="F162" s="170" t="s">
        <v>3515</v>
      </c>
      <c r="G162" s="170" t="s">
        <v>2154</v>
      </c>
      <c r="H162" s="227"/>
    </row>
    <row r="163" spans="1:8" hidden="1" x14ac:dyDescent="0.25">
      <c r="A163" s="187">
        <v>162</v>
      </c>
      <c r="B163" s="164" t="s">
        <v>2544</v>
      </c>
      <c r="C163" s="181" t="s">
        <v>1783</v>
      </c>
      <c r="D163" s="164" t="s">
        <v>2702</v>
      </c>
      <c r="E163" s="164" t="s">
        <v>2704</v>
      </c>
      <c r="F163" s="170" t="s">
        <v>3515</v>
      </c>
      <c r="G163" s="170" t="s">
        <v>2154</v>
      </c>
      <c r="H163" s="227"/>
    </row>
    <row r="164" spans="1:8" hidden="1" x14ac:dyDescent="0.25">
      <c r="A164" s="187">
        <v>163</v>
      </c>
      <c r="B164" s="164" t="s">
        <v>2604</v>
      </c>
      <c r="C164" s="181"/>
      <c r="D164" s="164" t="s">
        <v>2850</v>
      </c>
      <c r="E164" s="164" t="s">
        <v>2704</v>
      </c>
      <c r="F164" s="170" t="s">
        <v>3515</v>
      </c>
      <c r="G164" s="170" t="s">
        <v>2154</v>
      </c>
      <c r="H164" s="227"/>
    </row>
    <row r="165" spans="1:8" hidden="1" x14ac:dyDescent="0.25">
      <c r="A165" s="187">
        <v>164</v>
      </c>
      <c r="B165" s="175" t="s">
        <v>844</v>
      </c>
      <c r="C165" s="171" t="s">
        <v>111</v>
      </c>
      <c r="D165" s="174" t="s">
        <v>845</v>
      </c>
      <c r="E165" s="170" t="str">
        <f>[1]!f_info_corp_fundmanagementcompany(B165)</f>
        <v>国联安基金</v>
      </c>
      <c r="F165" s="170" t="s">
        <v>3515</v>
      </c>
      <c r="G165" s="170" t="s">
        <v>2131</v>
      </c>
      <c r="H165" s="227"/>
    </row>
    <row r="166" spans="1:8" hidden="1" x14ac:dyDescent="0.25">
      <c r="A166" s="187">
        <v>165</v>
      </c>
      <c r="B166" s="175" t="s">
        <v>853</v>
      </c>
      <c r="C166" s="171" t="s">
        <v>111</v>
      </c>
      <c r="D166" s="174" t="s">
        <v>854</v>
      </c>
      <c r="E166" s="170" t="str">
        <f>[1]!f_info_corp_fundmanagementcompany(B166)</f>
        <v>国联安基金</v>
      </c>
      <c r="F166" s="170" t="s">
        <v>3515</v>
      </c>
      <c r="G166" s="170" t="s">
        <v>2131</v>
      </c>
      <c r="H166" s="227"/>
    </row>
    <row r="167" spans="1:8" hidden="1" x14ac:dyDescent="0.25">
      <c r="A167" s="187">
        <v>166</v>
      </c>
      <c r="B167" s="171" t="s">
        <v>1288</v>
      </c>
      <c r="C167" s="171"/>
      <c r="D167" s="170" t="s">
        <v>1289</v>
      </c>
      <c r="E167" s="170" t="s">
        <v>2272</v>
      </c>
      <c r="F167" s="170" t="s">
        <v>3514</v>
      </c>
      <c r="G167" s="170" t="s">
        <v>2158</v>
      </c>
      <c r="H167" s="227"/>
    </row>
    <row r="168" spans="1:8" hidden="1" x14ac:dyDescent="0.25">
      <c r="A168" s="187">
        <v>167</v>
      </c>
      <c r="B168" s="170" t="s">
        <v>1539</v>
      </c>
      <c r="C168" s="171" t="s">
        <v>2277</v>
      </c>
      <c r="D168" s="170" t="s">
        <v>1540</v>
      </c>
      <c r="E168" s="170" t="s">
        <v>2272</v>
      </c>
      <c r="F168" s="170" t="s">
        <v>3514</v>
      </c>
      <c r="G168" s="170" t="s">
        <v>2135</v>
      </c>
      <c r="H168" s="227"/>
    </row>
    <row r="169" spans="1:8" hidden="1" x14ac:dyDescent="0.25">
      <c r="A169" s="187">
        <v>168</v>
      </c>
      <c r="B169" s="170" t="s">
        <v>1599</v>
      </c>
      <c r="C169" s="171" t="s">
        <v>2328</v>
      </c>
      <c r="D169" s="170" t="s">
        <v>1600</v>
      </c>
      <c r="E169" s="170" t="s">
        <v>2272</v>
      </c>
      <c r="F169" s="170" t="s">
        <v>3514</v>
      </c>
      <c r="G169" s="170" t="s">
        <v>2135</v>
      </c>
      <c r="H169" s="227"/>
    </row>
    <row r="170" spans="1:8" hidden="1" x14ac:dyDescent="0.25">
      <c r="A170" s="187">
        <v>169</v>
      </c>
      <c r="B170" s="164" t="s">
        <v>2570</v>
      </c>
      <c r="C170" s="181" t="s">
        <v>1785</v>
      </c>
      <c r="D170" s="164" t="s">
        <v>2777</v>
      </c>
      <c r="E170" s="164" t="s">
        <v>2272</v>
      </c>
      <c r="F170" s="170" t="s">
        <v>3515</v>
      </c>
      <c r="G170" s="170" t="s">
        <v>2154</v>
      </c>
      <c r="H170" s="227"/>
    </row>
    <row r="171" spans="1:8" hidden="1" x14ac:dyDescent="0.25">
      <c r="A171" s="187">
        <v>170</v>
      </c>
      <c r="B171" s="164" t="s">
        <v>2569</v>
      </c>
      <c r="C171" s="181" t="s">
        <v>1784</v>
      </c>
      <c r="D171" s="164" t="s">
        <v>2768</v>
      </c>
      <c r="E171" s="164" t="s">
        <v>2272</v>
      </c>
      <c r="F171" s="170" t="s">
        <v>3515</v>
      </c>
      <c r="G171" s="170" t="s">
        <v>2154</v>
      </c>
      <c r="H171" s="227"/>
    </row>
    <row r="172" spans="1:8" hidden="1" x14ac:dyDescent="0.25">
      <c r="A172" s="187">
        <v>171</v>
      </c>
      <c r="B172" s="164" t="s">
        <v>2571</v>
      </c>
      <c r="C172" s="181" t="s">
        <v>1786</v>
      </c>
      <c r="D172" s="164" t="s">
        <v>2779</v>
      </c>
      <c r="E172" s="164" t="s">
        <v>2272</v>
      </c>
      <c r="F172" s="170" t="s">
        <v>3515</v>
      </c>
      <c r="G172" s="170" t="s">
        <v>2154</v>
      </c>
      <c r="H172" s="227"/>
    </row>
    <row r="173" spans="1:8" hidden="1" x14ac:dyDescent="0.25">
      <c r="A173" s="187">
        <v>172</v>
      </c>
      <c r="B173" s="173" t="s">
        <v>226</v>
      </c>
      <c r="C173" s="171" t="s">
        <v>2352</v>
      </c>
      <c r="D173" s="173" t="s">
        <v>227</v>
      </c>
      <c r="E173" s="170" t="s">
        <v>2272</v>
      </c>
      <c r="F173" s="170" t="s">
        <v>3514</v>
      </c>
      <c r="G173" s="170" t="s">
        <v>2140</v>
      </c>
      <c r="H173" s="227"/>
    </row>
    <row r="174" spans="1:8" hidden="1" x14ac:dyDescent="0.25">
      <c r="A174" s="187">
        <v>173</v>
      </c>
      <c r="B174" s="176" t="s">
        <v>693</v>
      </c>
      <c r="C174" s="171" t="s">
        <v>111</v>
      </c>
      <c r="D174" s="174" t="s">
        <v>694</v>
      </c>
      <c r="E174" s="170" t="str">
        <f>[1]!f_info_corp_fundmanagementcompany(B174)</f>
        <v>国寿安保基金</v>
      </c>
      <c r="F174" s="170" t="s">
        <v>3515</v>
      </c>
      <c r="G174" s="170" t="s">
        <v>2131</v>
      </c>
      <c r="H174" s="227"/>
    </row>
    <row r="175" spans="1:8" ht="37.299999999999997" hidden="1" x14ac:dyDescent="0.25">
      <c r="A175" s="187">
        <v>174</v>
      </c>
      <c r="B175" s="173" t="s">
        <v>179</v>
      </c>
      <c r="C175" s="171" t="s">
        <v>2270</v>
      </c>
      <c r="D175" s="173" t="s">
        <v>180</v>
      </c>
      <c r="E175" s="170" t="s">
        <v>2272</v>
      </c>
      <c r="F175" s="170" t="s">
        <v>3514</v>
      </c>
      <c r="G175" s="170" t="s">
        <v>3506</v>
      </c>
      <c r="H175" s="227"/>
    </row>
    <row r="176" spans="1:8" ht="24.9" x14ac:dyDescent="0.25">
      <c r="A176" s="187">
        <v>175</v>
      </c>
      <c r="B176" s="171" t="s">
        <v>901</v>
      </c>
      <c r="C176" s="171" t="s">
        <v>2878</v>
      </c>
      <c r="D176" s="170" t="s">
        <v>902</v>
      </c>
      <c r="E176" s="170" t="s">
        <v>2220</v>
      </c>
      <c r="F176" s="170" t="s">
        <v>3514</v>
      </c>
      <c r="G176" s="170" t="s">
        <v>2158</v>
      </c>
      <c r="H176" s="227"/>
    </row>
    <row r="177" spans="1:8" x14ac:dyDescent="0.25">
      <c r="A177" s="187">
        <v>176</v>
      </c>
      <c r="B177" s="171" t="s">
        <v>919</v>
      </c>
      <c r="C177" s="171" t="s">
        <v>2902</v>
      </c>
      <c r="D177" s="170" t="s">
        <v>920</v>
      </c>
      <c r="E177" s="170" t="s">
        <v>2220</v>
      </c>
      <c r="F177" s="170" t="s">
        <v>3514</v>
      </c>
      <c r="G177" s="170" t="s">
        <v>2158</v>
      </c>
      <c r="H177" s="227"/>
    </row>
    <row r="178" spans="1:8" ht="24.9" x14ac:dyDescent="0.25">
      <c r="A178" s="187">
        <v>177</v>
      </c>
      <c r="B178" s="171" t="s">
        <v>2072</v>
      </c>
      <c r="C178" s="171" t="s">
        <v>2937</v>
      </c>
      <c r="D178" s="170" t="s">
        <v>2073</v>
      </c>
      <c r="E178" s="170" t="s">
        <v>2220</v>
      </c>
      <c r="F178" s="170" t="s">
        <v>3514</v>
      </c>
      <c r="G178" s="170" t="s">
        <v>2158</v>
      </c>
      <c r="H178" s="227"/>
    </row>
    <row r="179" spans="1:8" x14ac:dyDescent="0.25">
      <c r="A179" s="187">
        <v>178</v>
      </c>
      <c r="B179" s="171" t="s">
        <v>1056</v>
      </c>
      <c r="C179" s="171"/>
      <c r="D179" s="170" t="s">
        <v>1057</v>
      </c>
      <c r="E179" s="170" t="s">
        <v>2220</v>
      </c>
      <c r="F179" s="170" t="s">
        <v>3514</v>
      </c>
      <c r="G179" s="170" t="s">
        <v>2158</v>
      </c>
      <c r="H179" s="227"/>
    </row>
    <row r="180" spans="1:8" x14ac:dyDescent="0.25">
      <c r="A180" s="187">
        <v>179</v>
      </c>
      <c r="B180" s="171" t="s">
        <v>3075</v>
      </c>
      <c r="C180" s="171"/>
      <c r="D180" s="170" t="s">
        <v>1059</v>
      </c>
      <c r="E180" s="170" t="s">
        <v>2220</v>
      </c>
      <c r="F180" s="170" t="s">
        <v>3514</v>
      </c>
      <c r="G180" s="170" t="s">
        <v>2158</v>
      </c>
      <c r="H180" s="227"/>
    </row>
    <row r="181" spans="1:8" x14ac:dyDescent="0.25">
      <c r="A181" s="187">
        <v>180</v>
      </c>
      <c r="B181" s="171" t="s">
        <v>1082</v>
      </c>
      <c r="C181" s="171"/>
      <c r="D181" s="170" t="s">
        <v>1083</v>
      </c>
      <c r="E181" s="170" t="s">
        <v>2220</v>
      </c>
      <c r="F181" s="170" t="s">
        <v>3514</v>
      </c>
      <c r="G181" s="170" t="s">
        <v>2158</v>
      </c>
      <c r="H181" s="227"/>
    </row>
    <row r="182" spans="1:8" ht="24.9" x14ac:dyDescent="0.25">
      <c r="A182" s="187">
        <v>181</v>
      </c>
      <c r="B182" s="171" t="s">
        <v>1098</v>
      </c>
      <c r="C182" s="171" t="s">
        <v>3108</v>
      </c>
      <c r="D182" s="170" t="s">
        <v>1099</v>
      </c>
      <c r="E182" s="170" t="s">
        <v>2220</v>
      </c>
      <c r="F182" s="170" t="s">
        <v>3514</v>
      </c>
      <c r="G182" s="170" t="s">
        <v>2158</v>
      </c>
      <c r="H182" s="227"/>
    </row>
    <row r="183" spans="1:8" ht="24.9" x14ac:dyDescent="0.25">
      <c r="A183" s="187">
        <v>182</v>
      </c>
      <c r="B183" s="171" t="s">
        <v>1132</v>
      </c>
      <c r="C183" s="171" t="s">
        <v>3144</v>
      </c>
      <c r="D183" s="170" t="s">
        <v>1133</v>
      </c>
      <c r="E183" s="170" t="s">
        <v>2220</v>
      </c>
      <c r="F183" s="170" t="s">
        <v>3514</v>
      </c>
      <c r="G183" s="170" t="s">
        <v>2158</v>
      </c>
      <c r="H183" s="227"/>
    </row>
    <row r="184" spans="1:8" ht="24.9" x14ac:dyDescent="0.25">
      <c r="A184" s="187">
        <v>183</v>
      </c>
      <c r="B184" s="171" t="s">
        <v>1158</v>
      </c>
      <c r="C184" s="171" t="s">
        <v>3174</v>
      </c>
      <c r="D184" s="170" t="s">
        <v>1159</v>
      </c>
      <c r="E184" s="170" t="s">
        <v>2220</v>
      </c>
      <c r="F184" s="170" t="s">
        <v>3514</v>
      </c>
      <c r="G184" s="170" t="s">
        <v>2158</v>
      </c>
      <c r="H184" s="227"/>
    </row>
    <row r="185" spans="1:8" ht="24.9" x14ac:dyDescent="0.25">
      <c r="A185" s="187">
        <v>184</v>
      </c>
      <c r="B185" s="171" t="s">
        <v>1169</v>
      </c>
      <c r="C185" s="171" t="s">
        <v>3185</v>
      </c>
      <c r="D185" s="170" t="s">
        <v>1170</v>
      </c>
      <c r="E185" s="170" t="s">
        <v>2220</v>
      </c>
      <c r="F185" s="170" t="s">
        <v>3514</v>
      </c>
      <c r="G185" s="170" t="s">
        <v>2158</v>
      </c>
      <c r="H185" s="227"/>
    </row>
    <row r="186" spans="1:8" ht="24.9" x14ac:dyDescent="0.25">
      <c r="A186" s="187">
        <v>185</v>
      </c>
      <c r="B186" s="171" t="s">
        <v>1178</v>
      </c>
      <c r="C186" s="171" t="s">
        <v>3194</v>
      </c>
      <c r="D186" s="170" t="s">
        <v>1179</v>
      </c>
      <c r="E186" s="170" t="s">
        <v>2220</v>
      </c>
      <c r="F186" s="170" t="s">
        <v>3514</v>
      </c>
      <c r="G186" s="170" t="s">
        <v>2158</v>
      </c>
      <c r="H186" s="227"/>
    </row>
    <row r="187" spans="1:8" ht="24.9" x14ac:dyDescent="0.25">
      <c r="A187" s="187">
        <v>186</v>
      </c>
      <c r="B187" s="171" t="s">
        <v>1205</v>
      </c>
      <c r="C187" s="171" t="s">
        <v>3213</v>
      </c>
      <c r="D187" s="170" t="s">
        <v>1206</v>
      </c>
      <c r="E187" s="170" t="s">
        <v>2220</v>
      </c>
      <c r="F187" s="170" t="s">
        <v>3514</v>
      </c>
      <c r="G187" s="170" t="s">
        <v>2158</v>
      </c>
      <c r="H187" s="227"/>
    </row>
    <row r="188" spans="1:8" ht="24.9" x14ac:dyDescent="0.25">
      <c r="A188" s="187">
        <v>187</v>
      </c>
      <c r="B188" s="171" t="s">
        <v>1222</v>
      </c>
      <c r="C188" s="171" t="s">
        <v>3230</v>
      </c>
      <c r="D188" s="170" t="s">
        <v>1223</v>
      </c>
      <c r="E188" s="170" t="s">
        <v>2220</v>
      </c>
      <c r="F188" s="170" t="s">
        <v>3514</v>
      </c>
      <c r="G188" s="170" t="s">
        <v>2158</v>
      </c>
      <c r="H188" s="227"/>
    </row>
    <row r="189" spans="1:8" ht="24.9" x14ac:dyDescent="0.25">
      <c r="A189" s="187">
        <v>188</v>
      </c>
      <c r="B189" s="171" t="s">
        <v>1247</v>
      </c>
      <c r="C189" s="171" t="s">
        <v>3249</v>
      </c>
      <c r="D189" s="170" t="s">
        <v>1248</v>
      </c>
      <c r="E189" s="170" t="s">
        <v>2220</v>
      </c>
      <c r="F189" s="170" t="s">
        <v>3514</v>
      </c>
      <c r="G189" s="170" t="s">
        <v>2158</v>
      </c>
      <c r="H189" s="227"/>
    </row>
    <row r="190" spans="1:8" ht="24.9" x14ac:dyDescent="0.25">
      <c r="A190" s="187">
        <v>189</v>
      </c>
      <c r="B190" s="171" t="s">
        <v>1277</v>
      </c>
      <c r="C190" s="171" t="s">
        <v>3280</v>
      </c>
      <c r="D190" s="170" t="s">
        <v>1278</v>
      </c>
      <c r="E190" s="170" t="s">
        <v>2220</v>
      </c>
      <c r="F190" s="170" t="s">
        <v>3514</v>
      </c>
      <c r="G190" s="170" t="s">
        <v>2158</v>
      </c>
      <c r="H190" s="227"/>
    </row>
    <row r="191" spans="1:8" x14ac:dyDescent="0.25">
      <c r="A191" s="187">
        <v>190</v>
      </c>
      <c r="B191" s="171" t="s">
        <v>1290</v>
      </c>
      <c r="C191" s="171"/>
      <c r="D191" s="170" t="s">
        <v>1291</v>
      </c>
      <c r="E191" s="170" t="s">
        <v>2220</v>
      </c>
      <c r="F191" s="170" t="s">
        <v>3514</v>
      </c>
      <c r="G191" s="170" t="s">
        <v>2158</v>
      </c>
      <c r="H191" s="227"/>
    </row>
    <row r="192" spans="1:8" ht="24.9" x14ac:dyDescent="0.25">
      <c r="A192" s="187">
        <v>191</v>
      </c>
      <c r="B192" s="171" t="s">
        <v>1344</v>
      </c>
      <c r="C192" s="171" t="s">
        <v>3340</v>
      </c>
      <c r="D192" s="170" t="s">
        <v>1345</v>
      </c>
      <c r="E192" s="170" t="s">
        <v>2220</v>
      </c>
      <c r="F192" s="170" t="s">
        <v>3514</v>
      </c>
      <c r="G192" s="170" t="s">
        <v>2158</v>
      </c>
      <c r="H192" s="227"/>
    </row>
    <row r="193" spans="1:8" x14ac:dyDescent="0.25">
      <c r="A193" s="187">
        <v>192</v>
      </c>
      <c r="B193" s="164" t="s">
        <v>1789</v>
      </c>
      <c r="C193" s="181" t="s">
        <v>1790</v>
      </c>
      <c r="D193" s="164" t="s">
        <v>2845</v>
      </c>
      <c r="E193" s="164" t="s">
        <v>2220</v>
      </c>
      <c r="F193" s="170" t="s">
        <v>3515</v>
      </c>
      <c r="G193" s="170" t="s">
        <v>2154</v>
      </c>
      <c r="H193" s="227"/>
    </row>
    <row r="194" spans="1:8" x14ac:dyDescent="0.25">
      <c r="A194" s="187">
        <v>193</v>
      </c>
      <c r="B194" s="164" t="s">
        <v>1787</v>
      </c>
      <c r="C194" s="181"/>
      <c r="D194" s="164" t="s">
        <v>1788</v>
      </c>
      <c r="E194" s="164" t="s">
        <v>2220</v>
      </c>
      <c r="F194" s="170" t="s">
        <v>3515</v>
      </c>
      <c r="G194" s="170" t="s">
        <v>2154</v>
      </c>
      <c r="H194" s="227"/>
    </row>
    <row r="195" spans="1:8" x14ac:dyDescent="0.25">
      <c r="A195" s="187">
        <v>194</v>
      </c>
      <c r="B195" s="164" t="s">
        <v>1791</v>
      </c>
      <c r="C195" s="181" t="s">
        <v>1792</v>
      </c>
      <c r="D195" s="164" t="s">
        <v>2618</v>
      </c>
      <c r="E195" s="164" t="s">
        <v>2220</v>
      </c>
      <c r="F195" s="170" t="s">
        <v>3515</v>
      </c>
      <c r="G195" s="170" t="s">
        <v>2154</v>
      </c>
      <c r="H195" s="227"/>
    </row>
    <row r="196" spans="1:8" x14ac:dyDescent="0.25">
      <c r="A196" s="187">
        <v>195</v>
      </c>
      <c r="B196" s="164" t="s">
        <v>2563</v>
      </c>
      <c r="C196" s="181" t="s">
        <v>1806</v>
      </c>
      <c r="D196" s="164" t="s">
        <v>2747</v>
      </c>
      <c r="E196" s="164" t="s">
        <v>2220</v>
      </c>
      <c r="F196" s="170" t="s">
        <v>3515</v>
      </c>
      <c r="G196" s="170" t="s">
        <v>2154</v>
      </c>
      <c r="H196" s="227"/>
    </row>
    <row r="197" spans="1:8" x14ac:dyDescent="0.25">
      <c r="A197" s="187">
        <v>196</v>
      </c>
      <c r="B197" s="164" t="s">
        <v>2529</v>
      </c>
      <c r="C197" s="181" t="s">
        <v>1808</v>
      </c>
      <c r="D197" s="164" t="s">
        <v>2679</v>
      </c>
      <c r="E197" s="164" t="s">
        <v>2220</v>
      </c>
      <c r="F197" s="170" t="s">
        <v>3515</v>
      </c>
      <c r="G197" s="170" t="s">
        <v>2154</v>
      </c>
      <c r="H197" s="227"/>
    </row>
    <row r="198" spans="1:8" x14ac:dyDescent="0.25">
      <c r="A198" s="187">
        <v>197</v>
      </c>
      <c r="B198" s="164" t="s">
        <v>1795</v>
      </c>
      <c r="C198" s="181" t="s">
        <v>1796</v>
      </c>
      <c r="D198" s="164" t="s">
        <v>2616</v>
      </c>
      <c r="E198" s="164" t="s">
        <v>2220</v>
      </c>
      <c r="F198" s="170" t="s">
        <v>3515</v>
      </c>
      <c r="G198" s="170" t="s">
        <v>2154</v>
      </c>
      <c r="H198" s="227"/>
    </row>
    <row r="199" spans="1:8" x14ac:dyDescent="0.25">
      <c r="A199" s="187">
        <v>198</v>
      </c>
      <c r="B199" s="164" t="s">
        <v>403</v>
      </c>
      <c r="C199" s="181" t="s">
        <v>1797</v>
      </c>
      <c r="D199" s="164" t="s">
        <v>404</v>
      </c>
      <c r="E199" s="164" t="s">
        <v>2220</v>
      </c>
      <c r="F199" s="170" t="s">
        <v>3515</v>
      </c>
      <c r="G199" s="170" t="s">
        <v>2154</v>
      </c>
      <c r="H199" s="227"/>
    </row>
    <row r="200" spans="1:8" x14ac:dyDescent="0.25">
      <c r="A200" s="187">
        <v>199</v>
      </c>
      <c r="B200" s="164" t="s">
        <v>1800</v>
      </c>
      <c r="C200" s="181"/>
      <c r="D200" s="164" t="s">
        <v>1801</v>
      </c>
      <c r="E200" s="164" t="s">
        <v>2220</v>
      </c>
      <c r="F200" s="170" t="s">
        <v>3515</v>
      </c>
      <c r="G200" s="170" t="s">
        <v>2154</v>
      </c>
      <c r="H200" s="227"/>
    </row>
    <row r="201" spans="1:8" x14ac:dyDescent="0.25">
      <c r="A201" s="187">
        <v>200</v>
      </c>
      <c r="B201" s="164" t="s">
        <v>1798</v>
      </c>
      <c r="C201" s="181"/>
      <c r="D201" s="164" t="s">
        <v>1799</v>
      </c>
      <c r="E201" s="164" t="s">
        <v>2220</v>
      </c>
      <c r="F201" s="170" t="s">
        <v>3515</v>
      </c>
      <c r="G201" s="170" t="s">
        <v>2154</v>
      </c>
      <c r="H201" s="227"/>
    </row>
    <row r="202" spans="1:8" x14ac:dyDescent="0.25">
      <c r="A202" s="187">
        <v>201</v>
      </c>
      <c r="B202" s="164" t="s">
        <v>1793</v>
      </c>
      <c r="C202" s="181" t="s">
        <v>1794</v>
      </c>
      <c r="D202" s="164" t="s">
        <v>2611</v>
      </c>
      <c r="E202" s="164" t="s">
        <v>2220</v>
      </c>
      <c r="F202" s="170" t="s">
        <v>3515</v>
      </c>
      <c r="G202" s="170" t="s">
        <v>2154</v>
      </c>
      <c r="H202" s="227"/>
    </row>
    <row r="203" spans="1:8" x14ac:dyDescent="0.25">
      <c r="A203" s="187">
        <v>202</v>
      </c>
      <c r="B203" s="164" t="s">
        <v>1802</v>
      </c>
      <c r="C203" s="181"/>
      <c r="D203" s="164" t="s">
        <v>1803</v>
      </c>
      <c r="E203" s="164" t="s">
        <v>2220</v>
      </c>
      <c r="F203" s="170" t="s">
        <v>3515</v>
      </c>
      <c r="G203" s="170" t="s">
        <v>2154</v>
      </c>
      <c r="H203" s="227"/>
    </row>
    <row r="204" spans="1:8" x14ac:dyDescent="0.25">
      <c r="A204" s="187">
        <v>203</v>
      </c>
      <c r="B204" s="164" t="s">
        <v>2530</v>
      </c>
      <c r="C204" s="181"/>
      <c r="D204" s="164" t="s">
        <v>1807</v>
      </c>
      <c r="E204" s="164" t="s">
        <v>2220</v>
      </c>
      <c r="F204" s="170" t="s">
        <v>3515</v>
      </c>
      <c r="G204" s="170" t="s">
        <v>2154</v>
      </c>
      <c r="H204" s="227"/>
    </row>
    <row r="205" spans="1:8" x14ac:dyDescent="0.25">
      <c r="A205" s="187">
        <v>204</v>
      </c>
      <c r="B205" s="164" t="s">
        <v>2537</v>
      </c>
      <c r="C205" s="181"/>
      <c r="D205" s="164" t="s">
        <v>1809</v>
      </c>
      <c r="E205" s="164" t="s">
        <v>2220</v>
      </c>
      <c r="F205" s="170" t="s">
        <v>3515</v>
      </c>
      <c r="G205" s="170" t="s">
        <v>2154</v>
      </c>
      <c r="H205" s="227"/>
    </row>
    <row r="206" spans="1:8" x14ac:dyDescent="0.25">
      <c r="A206" s="187">
        <v>205</v>
      </c>
      <c r="B206" s="164" t="s">
        <v>1804</v>
      </c>
      <c r="C206" s="181" t="s">
        <v>1805</v>
      </c>
      <c r="D206" s="164" t="s">
        <v>2634</v>
      </c>
      <c r="E206" s="164" t="s">
        <v>2220</v>
      </c>
      <c r="F206" s="170" t="s">
        <v>3515</v>
      </c>
      <c r="G206" s="170" t="s">
        <v>2154</v>
      </c>
      <c r="H206" s="227"/>
    </row>
    <row r="207" spans="1:8" x14ac:dyDescent="0.25">
      <c r="A207" s="187">
        <v>206</v>
      </c>
      <c r="B207" s="164" t="s">
        <v>2600</v>
      </c>
      <c r="C207" s="181" t="s">
        <v>1810</v>
      </c>
      <c r="D207" s="164" t="s">
        <v>2844</v>
      </c>
      <c r="E207" s="164" t="s">
        <v>2220</v>
      </c>
      <c r="F207" s="170" t="s">
        <v>3515</v>
      </c>
      <c r="G207" s="170" t="s">
        <v>2154</v>
      </c>
      <c r="H207" s="227"/>
    </row>
    <row r="208" spans="1:8" x14ac:dyDescent="0.25">
      <c r="A208" s="187">
        <v>207</v>
      </c>
      <c r="B208" s="164" t="s">
        <v>2594</v>
      </c>
      <c r="C208" s="181" t="s">
        <v>1811</v>
      </c>
      <c r="D208" s="164" t="s">
        <v>2838</v>
      </c>
      <c r="E208" s="164" t="s">
        <v>2220</v>
      </c>
      <c r="F208" s="170" t="s">
        <v>3515</v>
      </c>
      <c r="G208" s="170" t="s">
        <v>2154</v>
      </c>
      <c r="H208" s="227"/>
    </row>
    <row r="209" spans="1:8" x14ac:dyDescent="0.25">
      <c r="A209" s="187">
        <v>208</v>
      </c>
      <c r="B209" s="164" t="s">
        <v>504</v>
      </c>
      <c r="C209" s="171" t="s">
        <v>3551</v>
      </c>
      <c r="D209" s="164" t="s">
        <v>505</v>
      </c>
      <c r="E209" s="170" t="str">
        <f>[1]!f_info_corp_fundmanagementcompany(B209)</f>
        <v>国泰基金</v>
      </c>
      <c r="F209" s="170" t="s">
        <v>3515</v>
      </c>
      <c r="G209" s="170" t="s">
        <v>2131</v>
      </c>
      <c r="H209" s="227"/>
    </row>
    <row r="210" spans="1:8" x14ac:dyDescent="0.25">
      <c r="A210" s="187">
        <v>209</v>
      </c>
      <c r="B210" s="164" t="s">
        <v>518</v>
      </c>
      <c r="C210" s="171" t="s">
        <v>111</v>
      </c>
      <c r="D210" s="164" t="s">
        <v>519</v>
      </c>
      <c r="E210" s="170" t="str">
        <f>[1]!f_info_corp_fundmanagementcompany(B210)</f>
        <v>国泰基金</v>
      </c>
      <c r="F210" s="170" t="s">
        <v>3515</v>
      </c>
      <c r="G210" s="170" t="s">
        <v>2131</v>
      </c>
      <c r="H210" s="227"/>
    </row>
    <row r="211" spans="1:8" x14ac:dyDescent="0.25">
      <c r="A211" s="187">
        <v>210</v>
      </c>
      <c r="B211" s="164" t="s">
        <v>567</v>
      </c>
      <c r="C211" s="171" t="s">
        <v>3552</v>
      </c>
      <c r="D211" s="164" t="s">
        <v>568</v>
      </c>
      <c r="E211" s="170" t="str">
        <f>[1]!f_info_corp_fundmanagementcompany(B211)</f>
        <v>国泰基金</v>
      </c>
      <c r="F211" s="170" t="s">
        <v>3515</v>
      </c>
      <c r="G211" s="170" t="s">
        <v>2131</v>
      </c>
      <c r="H211" s="227"/>
    </row>
    <row r="212" spans="1:8" x14ac:dyDescent="0.25">
      <c r="A212" s="187">
        <v>211</v>
      </c>
      <c r="B212" s="150" t="s">
        <v>504</v>
      </c>
      <c r="C212" s="171" t="s">
        <v>3551</v>
      </c>
      <c r="D212" s="174" t="s">
        <v>505</v>
      </c>
      <c r="E212" s="170" t="str">
        <f>[1]!f_info_corp_fundmanagementcompany(B212)</f>
        <v>国泰基金</v>
      </c>
      <c r="F212" s="170" t="s">
        <v>3515</v>
      </c>
      <c r="G212" s="170" t="s">
        <v>2131</v>
      </c>
      <c r="H212" s="227"/>
    </row>
    <row r="213" spans="1:8" x14ac:dyDescent="0.25">
      <c r="A213" s="187">
        <v>212</v>
      </c>
      <c r="B213" s="176" t="s">
        <v>504</v>
      </c>
      <c r="C213" s="171" t="s">
        <v>3551</v>
      </c>
      <c r="D213" s="174" t="s">
        <v>505</v>
      </c>
      <c r="E213" s="170" t="str">
        <f>[1]!f_info_corp_fundmanagementcompany(B213)</f>
        <v>国泰基金</v>
      </c>
      <c r="F213" s="170" t="s">
        <v>3515</v>
      </c>
      <c r="G213" s="170" t="s">
        <v>2131</v>
      </c>
      <c r="H213" s="227"/>
    </row>
    <row r="214" spans="1:8" x14ac:dyDescent="0.25">
      <c r="A214" s="187">
        <v>213</v>
      </c>
      <c r="B214" s="164" t="s">
        <v>403</v>
      </c>
      <c r="C214" s="171" t="s">
        <v>1797</v>
      </c>
      <c r="D214" s="164" t="s">
        <v>404</v>
      </c>
      <c r="E214" s="170" t="str">
        <f>[1]!f_info_corp_fundmanagementcompany(B214)</f>
        <v>国泰基金</v>
      </c>
      <c r="F214" s="170" t="s">
        <v>3515</v>
      </c>
      <c r="G214" s="170" t="s">
        <v>2150</v>
      </c>
      <c r="H214" s="227"/>
    </row>
    <row r="215" spans="1:8" x14ac:dyDescent="0.25">
      <c r="A215" s="187">
        <v>214</v>
      </c>
      <c r="B215" s="173" t="s">
        <v>137</v>
      </c>
      <c r="C215" s="171" t="s">
        <v>2218</v>
      </c>
      <c r="D215" s="173" t="s">
        <v>138</v>
      </c>
      <c r="E215" s="170" t="s">
        <v>2220</v>
      </c>
      <c r="F215" s="170" t="s">
        <v>3514</v>
      </c>
      <c r="G215" s="170" t="s">
        <v>3506</v>
      </c>
      <c r="H215" s="227"/>
    </row>
    <row r="216" spans="1:8" hidden="1" x14ac:dyDescent="0.25">
      <c r="A216" s="187">
        <v>215</v>
      </c>
      <c r="B216" s="173" t="s">
        <v>321</v>
      </c>
      <c r="C216" s="171" t="s">
        <v>2429</v>
      </c>
      <c r="D216" s="173" t="s">
        <v>320</v>
      </c>
      <c r="E216" s="170" t="s">
        <v>2431</v>
      </c>
      <c r="F216" s="170" t="s">
        <v>3515</v>
      </c>
      <c r="G216" s="170" t="s">
        <v>2147</v>
      </c>
      <c r="H216" s="227"/>
    </row>
    <row r="217" spans="1:8" hidden="1" x14ac:dyDescent="0.25">
      <c r="A217" s="187">
        <v>216</v>
      </c>
      <c r="B217" s="164" t="s">
        <v>612</v>
      </c>
      <c r="C217" s="171" t="s">
        <v>111</v>
      </c>
      <c r="D217" s="164" t="s">
        <v>613</v>
      </c>
      <c r="E217" s="170" t="str">
        <f>[1]!f_info_corp_fundmanagementcompany(B217)</f>
        <v>国投瑞银基金</v>
      </c>
      <c r="F217" s="170" t="s">
        <v>3515</v>
      </c>
      <c r="G217" s="170" t="s">
        <v>2131</v>
      </c>
      <c r="H217" s="227"/>
    </row>
    <row r="218" spans="1:8" hidden="1" x14ac:dyDescent="0.25">
      <c r="A218" s="187">
        <v>217</v>
      </c>
      <c r="B218" s="169" t="s">
        <v>60</v>
      </c>
      <c r="C218" s="171" t="s">
        <v>111</v>
      </c>
      <c r="D218" s="169" t="s">
        <v>61</v>
      </c>
      <c r="E218" s="170" t="str">
        <f>[1]!f_info_corp_fundmanagementcompany(B218)</f>
        <v>国投瑞银基金</v>
      </c>
      <c r="F218" s="170" t="s">
        <v>3514</v>
      </c>
      <c r="G218" s="170" t="s">
        <v>2143</v>
      </c>
      <c r="H218" s="227"/>
    </row>
    <row r="219" spans="1:8" hidden="1" x14ac:dyDescent="0.25">
      <c r="A219" s="187">
        <v>218</v>
      </c>
      <c r="B219" s="171" t="s">
        <v>1312</v>
      </c>
      <c r="C219" s="171"/>
      <c r="D219" s="170" t="s">
        <v>1313</v>
      </c>
      <c r="E219" s="170" t="s">
        <v>2262</v>
      </c>
      <c r="F219" s="170" t="s">
        <v>3514</v>
      </c>
      <c r="G219" s="170" t="s">
        <v>2158</v>
      </c>
      <c r="H219" s="227"/>
    </row>
    <row r="220" spans="1:8" hidden="1" x14ac:dyDescent="0.25">
      <c r="A220" s="187">
        <v>219</v>
      </c>
      <c r="B220" s="164" t="s">
        <v>2593</v>
      </c>
      <c r="C220" s="181" t="s">
        <v>1821</v>
      </c>
      <c r="D220" s="164" t="s">
        <v>2836</v>
      </c>
      <c r="E220" s="164" t="s">
        <v>2262</v>
      </c>
      <c r="F220" s="170" t="s">
        <v>3515</v>
      </c>
      <c r="G220" s="170" t="s">
        <v>2154</v>
      </c>
      <c r="H220" s="227"/>
    </row>
    <row r="221" spans="1:8" hidden="1" x14ac:dyDescent="0.25">
      <c r="A221" s="187">
        <v>220</v>
      </c>
      <c r="B221" s="164" t="s">
        <v>1812</v>
      </c>
      <c r="C221" s="181"/>
      <c r="D221" s="164" t="s">
        <v>1813</v>
      </c>
      <c r="E221" s="164" t="s">
        <v>2262</v>
      </c>
      <c r="F221" s="170" t="s">
        <v>3515</v>
      </c>
      <c r="G221" s="170" t="s">
        <v>2154</v>
      </c>
      <c r="H221" s="227"/>
    </row>
    <row r="222" spans="1:8" hidden="1" x14ac:dyDescent="0.25">
      <c r="A222" s="187">
        <v>221</v>
      </c>
      <c r="B222" s="164" t="s">
        <v>2606</v>
      </c>
      <c r="C222" s="181" t="s">
        <v>1816</v>
      </c>
      <c r="D222" s="164" t="s">
        <v>2857</v>
      </c>
      <c r="E222" s="164" t="s">
        <v>2262</v>
      </c>
      <c r="F222" s="170" t="s">
        <v>3515</v>
      </c>
      <c r="G222" s="170" t="s">
        <v>2154</v>
      </c>
      <c r="H222" s="227"/>
    </row>
    <row r="223" spans="1:8" hidden="1" x14ac:dyDescent="0.25">
      <c r="A223" s="187">
        <v>222</v>
      </c>
      <c r="B223" s="164" t="s">
        <v>431</v>
      </c>
      <c r="C223" s="181" t="s">
        <v>1817</v>
      </c>
      <c r="D223" s="164" t="s">
        <v>432</v>
      </c>
      <c r="E223" s="164" t="s">
        <v>2262</v>
      </c>
      <c r="F223" s="170" t="s">
        <v>3515</v>
      </c>
      <c r="G223" s="170" t="s">
        <v>2154</v>
      </c>
      <c r="H223" s="227"/>
    </row>
    <row r="224" spans="1:8" hidden="1" x14ac:dyDescent="0.25">
      <c r="A224" s="187">
        <v>223</v>
      </c>
      <c r="B224" s="164" t="s">
        <v>2583</v>
      </c>
      <c r="C224" s="181" t="s">
        <v>1820</v>
      </c>
      <c r="D224" s="164" t="s">
        <v>2818</v>
      </c>
      <c r="E224" s="164" t="s">
        <v>2262</v>
      </c>
      <c r="F224" s="170" t="s">
        <v>3515</v>
      </c>
      <c r="G224" s="170" t="s">
        <v>2154</v>
      </c>
      <c r="H224" s="227"/>
    </row>
    <row r="225" spans="1:8" hidden="1" x14ac:dyDescent="0.25">
      <c r="A225" s="187">
        <v>224</v>
      </c>
      <c r="B225" s="164" t="s">
        <v>1814</v>
      </c>
      <c r="C225" s="181" t="s">
        <v>1815</v>
      </c>
      <c r="D225" s="164" t="s">
        <v>2853</v>
      </c>
      <c r="E225" s="164" t="s">
        <v>2262</v>
      </c>
      <c r="F225" s="170" t="s">
        <v>3515</v>
      </c>
      <c r="G225" s="170" t="s">
        <v>2154</v>
      </c>
      <c r="H225" s="227"/>
    </row>
    <row r="226" spans="1:8" hidden="1" x14ac:dyDescent="0.25">
      <c r="A226" s="187">
        <v>225</v>
      </c>
      <c r="B226" s="164" t="s">
        <v>2584</v>
      </c>
      <c r="C226" s="181" t="s">
        <v>1819</v>
      </c>
      <c r="D226" s="164" t="s">
        <v>2820</v>
      </c>
      <c r="E226" s="164" t="s">
        <v>2262</v>
      </c>
      <c r="F226" s="170" t="s">
        <v>3515</v>
      </c>
      <c r="G226" s="170" t="s">
        <v>2154</v>
      </c>
      <c r="H226" s="227"/>
    </row>
    <row r="227" spans="1:8" hidden="1" x14ac:dyDescent="0.25">
      <c r="A227" s="187">
        <v>226</v>
      </c>
      <c r="B227" s="164" t="s">
        <v>2605</v>
      </c>
      <c r="C227" s="181" t="s">
        <v>1818</v>
      </c>
      <c r="D227" s="164" t="s">
        <v>2852</v>
      </c>
      <c r="E227" s="164" t="s">
        <v>2262</v>
      </c>
      <c r="F227" s="170" t="s">
        <v>3515</v>
      </c>
      <c r="G227" s="170" t="s">
        <v>2154</v>
      </c>
      <c r="H227" s="227"/>
    </row>
    <row r="228" spans="1:8" hidden="1" x14ac:dyDescent="0.25">
      <c r="A228" s="187">
        <v>227</v>
      </c>
      <c r="B228" s="164" t="s">
        <v>629</v>
      </c>
      <c r="C228" s="171" t="s">
        <v>111</v>
      </c>
      <c r="D228" s="164" t="s">
        <v>630</v>
      </c>
      <c r="E228" s="170" t="str">
        <f>[1]!f_info_corp_fundmanagementcompany(B228)</f>
        <v>海富通基金</v>
      </c>
      <c r="F228" s="170" t="s">
        <v>3515</v>
      </c>
      <c r="G228" s="170" t="s">
        <v>2131</v>
      </c>
      <c r="H228" s="227"/>
    </row>
    <row r="229" spans="1:8" hidden="1" x14ac:dyDescent="0.25">
      <c r="A229" s="187">
        <v>228</v>
      </c>
      <c r="B229" s="164" t="s">
        <v>431</v>
      </c>
      <c r="C229" s="171" t="s">
        <v>1817</v>
      </c>
      <c r="D229" s="164" t="s">
        <v>432</v>
      </c>
      <c r="E229" s="170" t="str">
        <f>[1]!f_info_corp_fundmanagementcompany(B229)</f>
        <v>海富通基金</v>
      </c>
      <c r="F229" s="170" t="s">
        <v>3515</v>
      </c>
      <c r="G229" s="170" t="s">
        <v>2150</v>
      </c>
      <c r="H229" s="227"/>
    </row>
    <row r="230" spans="1:8" hidden="1" x14ac:dyDescent="0.25">
      <c r="A230" s="187">
        <v>229</v>
      </c>
      <c r="B230" s="173" t="s">
        <v>173</v>
      </c>
      <c r="C230" s="171" t="s">
        <v>2260</v>
      </c>
      <c r="D230" s="173" t="s">
        <v>174</v>
      </c>
      <c r="E230" s="170" t="s">
        <v>2262</v>
      </c>
      <c r="F230" s="170" t="s">
        <v>3514</v>
      </c>
      <c r="G230" s="170" t="s">
        <v>3506</v>
      </c>
      <c r="H230" s="227"/>
    </row>
    <row r="231" spans="1:8" hidden="1" x14ac:dyDescent="0.25">
      <c r="A231" s="187">
        <v>230</v>
      </c>
      <c r="B231" s="173" t="s">
        <v>327</v>
      </c>
      <c r="C231" s="171" t="s">
        <v>2424</v>
      </c>
      <c r="D231" s="173" t="s">
        <v>326</v>
      </c>
      <c r="E231" s="170" t="s">
        <v>2426</v>
      </c>
      <c r="F231" s="170" t="s">
        <v>3515</v>
      </c>
      <c r="G231" s="170" t="s">
        <v>2147</v>
      </c>
      <c r="H231" s="227"/>
    </row>
    <row r="232" spans="1:8" hidden="1" x14ac:dyDescent="0.25">
      <c r="A232" s="187">
        <v>231</v>
      </c>
      <c r="B232" s="148" t="s">
        <v>1664</v>
      </c>
      <c r="C232" s="149"/>
      <c r="D232" s="148" t="s">
        <v>1665</v>
      </c>
      <c r="E232" s="164" t="s">
        <v>1666</v>
      </c>
      <c r="F232" s="170" t="s">
        <v>3514</v>
      </c>
      <c r="G232" s="170" t="s">
        <v>2152</v>
      </c>
      <c r="H232" s="227"/>
    </row>
    <row r="233" spans="1:8" hidden="1" x14ac:dyDescent="0.25">
      <c r="A233" s="187">
        <v>232</v>
      </c>
      <c r="B233" s="171" t="s">
        <v>904</v>
      </c>
      <c r="C233" s="171" t="s">
        <v>2881</v>
      </c>
      <c r="D233" s="170" t="s">
        <v>905</v>
      </c>
      <c r="E233" s="170" t="s">
        <v>1666</v>
      </c>
      <c r="F233" s="170" t="s">
        <v>3514</v>
      </c>
      <c r="G233" s="170" t="s">
        <v>2158</v>
      </c>
      <c r="H233" s="227"/>
    </row>
    <row r="234" spans="1:8" ht="24.9" hidden="1" x14ac:dyDescent="0.25">
      <c r="A234" s="187">
        <v>233</v>
      </c>
      <c r="B234" s="171" t="s">
        <v>1069</v>
      </c>
      <c r="C234" s="171" t="s">
        <v>3086</v>
      </c>
      <c r="D234" s="170" t="s">
        <v>1070</v>
      </c>
      <c r="E234" s="170" t="s">
        <v>1666</v>
      </c>
      <c r="F234" s="170" t="s">
        <v>3514</v>
      </c>
      <c r="G234" s="170" t="s">
        <v>2158</v>
      </c>
      <c r="H234" s="227"/>
    </row>
    <row r="235" spans="1:8" hidden="1" x14ac:dyDescent="0.25">
      <c r="A235" s="187">
        <v>234</v>
      </c>
      <c r="B235" s="171" t="s">
        <v>1071</v>
      </c>
      <c r="C235" s="171"/>
      <c r="D235" s="170" t="s">
        <v>1072</v>
      </c>
      <c r="E235" s="170" t="s">
        <v>1666</v>
      </c>
      <c r="F235" s="170" t="s">
        <v>3514</v>
      </c>
      <c r="G235" s="170" t="s">
        <v>2158</v>
      </c>
      <c r="H235" s="227"/>
    </row>
    <row r="236" spans="1:8" ht="24.9" hidden="1" x14ac:dyDescent="0.25">
      <c r="A236" s="187">
        <v>235</v>
      </c>
      <c r="B236" s="171" t="s">
        <v>1347</v>
      </c>
      <c r="C236" s="171" t="s">
        <v>3342</v>
      </c>
      <c r="D236" s="170" t="s">
        <v>1348</v>
      </c>
      <c r="E236" s="170" t="s">
        <v>1666</v>
      </c>
      <c r="F236" s="170" t="s">
        <v>3514</v>
      </c>
      <c r="G236" s="170" t="s">
        <v>2158</v>
      </c>
      <c r="H236" s="227"/>
    </row>
    <row r="237" spans="1:8" hidden="1" x14ac:dyDescent="0.25">
      <c r="A237" s="187">
        <v>236</v>
      </c>
      <c r="B237" s="164" t="s">
        <v>1824</v>
      </c>
      <c r="C237" s="181" t="s">
        <v>1825</v>
      </c>
      <c r="D237" s="164" t="s">
        <v>2753</v>
      </c>
      <c r="E237" s="164" t="s">
        <v>1666</v>
      </c>
      <c r="F237" s="170" t="s">
        <v>3515</v>
      </c>
      <c r="G237" s="170" t="s">
        <v>2154</v>
      </c>
      <c r="H237" s="227"/>
    </row>
    <row r="238" spans="1:8" hidden="1" x14ac:dyDescent="0.25">
      <c r="A238" s="187">
        <v>237</v>
      </c>
      <c r="B238" s="164" t="s">
        <v>1822</v>
      </c>
      <c r="C238" s="181" t="s">
        <v>1823</v>
      </c>
      <c r="D238" s="164" t="s">
        <v>2750</v>
      </c>
      <c r="E238" s="164" t="s">
        <v>1666</v>
      </c>
      <c r="F238" s="170" t="s">
        <v>3515</v>
      </c>
      <c r="G238" s="170" t="s">
        <v>2154</v>
      </c>
      <c r="H238" s="227"/>
    </row>
    <row r="239" spans="1:8" hidden="1" x14ac:dyDescent="0.25">
      <c r="A239" s="187">
        <v>238</v>
      </c>
      <c r="B239" s="164" t="s">
        <v>2515</v>
      </c>
      <c r="C239" s="181" t="s">
        <v>1830</v>
      </c>
      <c r="D239" s="164" t="s">
        <v>2635</v>
      </c>
      <c r="E239" s="164" t="s">
        <v>1666</v>
      </c>
      <c r="F239" s="170" t="s">
        <v>3515</v>
      </c>
      <c r="G239" s="170" t="s">
        <v>2154</v>
      </c>
      <c r="H239" s="227"/>
    </row>
    <row r="240" spans="1:8" hidden="1" x14ac:dyDescent="0.25">
      <c r="A240" s="187">
        <v>239</v>
      </c>
      <c r="B240" s="164" t="s">
        <v>1828</v>
      </c>
      <c r="C240" s="181"/>
      <c r="D240" s="164" t="s">
        <v>1829</v>
      </c>
      <c r="E240" s="164" t="s">
        <v>1666</v>
      </c>
      <c r="F240" s="170" t="s">
        <v>3515</v>
      </c>
      <c r="G240" s="170" t="s">
        <v>2154</v>
      </c>
      <c r="H240" s="227"/>
    </row>
    <row r="241" spans="1:8" hidden="1" x14ac:dyDescent="0.25">
      <c r="A241" s="187">
        <v>240</v>
      </c>
      <c r="B241" s="164" t="s">
        <v>2564</v>
      </c>
      <c r="C241" s="181" t="s">
        <v>1833</v>
      </c>
      <c r="D241" s="164" t="s">
        <v>2748</v>
      </c>
      <c r="E241" s="164" t="s">
        <v>1666</v>
      </c>
      <c r="F241" s="170" t="s">
        <v>3515</v>
      </c>
      <c r="G241" s="170" t="s">
        <v>2154</v>
      </c>
      <c r="H241" s="227"/>
    </row>
    <row r="242" spans="1:8" hidden="1" x14ac:dyDescent="0.25">
      <c r="A242" s="187">
        <v>241</v>
      </c>
      <c r="B242" s="164" t="s">
        <v>1826</v>
      </c>
      <c r="C242" s="181"/>
      <c r="D242" s="164" t="s">
        <v>1827</v>
      </c>
      <c r="E242" s="164" t="s">
        <v>1666</v>
      </c>
      <c r="F242" s="170" t="s">
        <v>3515</v>
      </c>
      <c r="G242" s="170" t="s">
        <v>2154</v>
      </c>
      <c r="H242" s="227"/>
    </row>
    <row r="243" spans="1:8" hidden="1" x14ac:dyDescent="0.25">
      <c r="A243" s="187">
        <v>242</v>
      </c>
      <c r="B243" s="164" t="s">
        <v>2565</v>
      </c>
      <c r="C243" s="181" t="s">
        <v>1831</v>
      </c>
      <c r="D243" s="164" t="s">
        <v>2751</v>
      </c>
      <c r="E243" s="164" t="s">
        <v>1666</v>
      </c>
      <c r="F243" s="170" t="s">
        <v>3515</v>
      </c>
      <c r="G243" s="170" t="s">
        <v>2154</v>
      </c>
      <c r="H243" s="227"/>
    </row>
    <row r="244" spans="1:8" hidden="1" x14ac:dyDescent="0.25">
      <c r="A244" s="187">
        <v>243</v>
      </c>
      <c r="B244" s="164" t="s">
        <v>2521</v>
      </c>
      <c r="C244" s="181"/>
      <c r="D244" s="164" t="s">
        <v>1834</v>
      </c>
      <c r="E244" s="164" t="s">
        <v>1666</v>
      </c>
      <c r="F244" s="170" t="s">
        <v>3515</v>
      </c>
      <c r="G244" s="170" t="s">
        <v>2154</v>
      </c>
      <c r="H244" s="227"/>
    </row>
    <row r="245" spans="1:8" hidden="1" x14ac:dyDescent="0.25">
      <c r="A245" s="187">
        <v>244</v>
      </c>
      <c r="B245" s="164" t="s">
        <v>2512</v>
      </c>
      <c r="C245" s="181"/>
      <c r="D245" s="164" t="s">
        <v>2621</v>
      </c>
      <c r="E245" s="164" t="s">
        <v>1666</v>
      </c>
      <c r="F245" s="170" t="s">
        <v>3515</v>
      </c>
      <c r="G245" s="170" t="s">
        <v>2154</v>
      </c>
      <c r="H245" s="227"/>
    </row>
    <row r="246" spans="1:8" hidden="1" x14ac:dyDescent="0.25">
      <c r="A246" s="187">
        <v>245</v>
      </c>
      <c r="B246" s="164" t="s">
        <v>2550</v>
      </c>
      <c r="C246" s="181"/>
      <c r="D246" s="164" t="s">
        <v>1832</v>
      </c>
      <c r="E246" s="164" t="s">
        <v>1666</v>
      </c>
      <c r="F246" s="170" t="s">
        <v>3515</v>
      </c>
      <c r="G246" s="170" t="s">
        <v>2154</v>
      </c>
      <c r="H246" s="227"/>
    </row>
    <row r="247" spans="1:8" hidden="1" x14ac:dyDescent="0.25">
      <c r="A247" s="187">
        <v>246</v>
      </c>
      <c r="B247" s="173" t="s">
        <v>258</v>
      </c>
      <c r="C247" s="171" t="s">
        <v>2368</v>
      </c>
      <c r="D247" s="173" t="s">
        <v>259</v>
      </c>
      <c r="E247" s="170" t="s">
        <v>1666</v>
      </c>
      <c r="F247" s="170" t="s">
        <v>3514</v>
      </c>
      <c r="G247" s="170" t="s">
        <v>2140</v>
      </c>
      <c r="H247" s="227"/>
    </row>
    <row r="248" spans="1:8" hidden="1" x14ac:dyDescent="0.25">
      <c r="A248" s="187">
        <v>247</v>
      </c>
      <c r="B248" s="164" t="s">
        <v>492</v>
      </c>
      <c r="C248" s="171" t="s">
        <v>111</v>
      </c>
      <c r="D248" s="164" t="s">
        <v>493</v>
      </c>
      <c r="E248" s="170" t="str">
        <f>[1]!f_info_corp_fundmanagementcompany(B248)</f>
        <v>华安基金</v>
      </c>
      <c r="F248" s="170" t="s">
        <v>3515</v>
      </c>
      <c r="G248" s="170" t="s">
        <v>2131</v>
      </c>
      <c r="H248" s="227"/>
    </row>
    <row r="249" spans="1:8" hidden="1" x14ac:dyDescent="0.25">
      <c r="A249" s="187">
        <v>248</v>
      </c>
      <c r="B249" s="164" t="s">
        <v>527</v>
      </c>
      <c r="C249" s="171" t="s">
        <v>111</v>
      </c>
      <c r="D249" s="164" t="s">
        <v>528</v>
      </c>
      <c r="E249" s="170" t="str">
        <f>[1]!f_info_corp_fundmanagementcompany(B249)</f>
        <v>华安基金</v>
      </c>
      <c r="F249" s="170" t="s">
        <v>3515</v>
      </c>
      <c r="G249" s="170" t="s">
        <v>2131</v>
      </c>
      <c r="H249" s="227"/>
    </row>
    <row r="250" spans="1:8" hidden="1" x14ac:dyDescent="0.25">
      <c r="A250" s="187">
        <v>249</v>
      </c>
      <c r="B250" s="164" t="s">
        <v>537</v>
      </c>
      <c r="C250" s="171" t="s">
        <v>3553</v>
      </c>
      <c r="D250" s="164" t="s">
        <v>538</v>
      </c>
      <c r="E250" s="170" t="str">
        <f>[1]!f_info_corp_fundmanagementcompany(B250)</f>
        <v>华安基金</v>
      </c>
      <c r="F250" s="170" t="s">
        <v>3515</v>
      </c>
      <c r="G250" s="170" t="s">
        <v>2131</v>
      </c>
      <c r="H250" s="227"/>
    </row>
    <row r="251" spans="1:8" hidden="1" x14ac:dyDescent="0.25">
      <c r="A251" s="187">
        <v>250</v>
      </c>
      <c r="B251" s="164" t="s">
        <v>580</v>
      </c>
      <c r="C251" s="171" t="s">
        <v>3554</v>
      </c>
      <c r="D251" s="164" t="s">
        <v>581</v>
      </c>
      <c r="E251" s="170" t="str">
        <f>[1]!f_info_corp_fundmanagementcompany(B251)</f>
        <v>华安基金</v>
      </c>
      <c r="F251" s="170" t="s">
        <v>3515</v>
      </c>
      <c r="G251" s="170" t="s">
        <v>2131</v>
      </c>
      <c r="H251" s="227"/>
    </row>
    <row r="252" spans="1:8" hidden="1" x14ac:dyDescent="0.25">
      <c r="A252" s="187">
        <v>251</v>
      </c>
      <c r="B252" s="164" t="s">
        <v>604</v>
      </c>
      <c r="C252" s="171" t="s">
        <v>111</v>
      </c>
      <c r="D252" s="164" t="s">
        <v>605</v>
      </c>
      <c r="E252" s="170" t="str">
        <f>[1]!f_info_corp_fundmanagementcompany(B252)</f>
        <v>华安基金</v>
      </c>
      <c r="F252" s="170" t="s">
        <v>3515</v>
      </c>
      <c r="G252" s="170" t="s">
        <v>2131</v>
      </c>
      <c r="H252" s="227"/>
    </row>
    <row r="253" spans="1:8" hidden="1" x14ac:dyDescent="0.25">
      <c r="A253" s="187">
        <v>252</v>
      </c>
      <c r="B253" s="164" t="s">
        <v>626</v>
      </c>
      <c r="C253" s="171" t="s">
        <v>3555</v>
      </c>
      <c r="D253" s="164" t="s">
        <v>627</v>
      </c>
      <c r="E253" s="170" t="str">
        <f>[1]!f_info_corp_fundmanagementcompany(B253)</f>
        <v>华安基金</v>
      </c>
      <c r="F253" s="170" t="s">
        <v>3515</v>
      </c>
      <c r="G253" s="170" t="s">
        <v>2131</v>
      </c>
      <c r="H253" s="227"/>
    </row>
    <row r="254" spans="1:8" hidden="1" x14ac:dyDescent="0.25">
      <c r="A254" s="187">
        <v>253</v>
      </c>
      <c r="B254" s="164" t="s">
        <v>665</v>
      </c>
      <c r="C254" s="171" t="s">
        <v>3556</v>
      </c>
      <c r="D254" s="164" t="s">
        <v>666</v>
      </c>
      <c r="E254" s="170" t="str">
        <f>[1]!f_info_corp_fundmanagementcompany(B254)</f>
        <v>华安基金</v>
      </c>
      <c r="F254" s="170" t="s">
        <v>3515</v>
      </c>
      <c r="G254" s="170" t="s">
        <v>2131</v>
      </c>
      <c r="H254" s="227"/>
    </row>
    <row r="255" spans="1:8" hidden="1" x14ac:dyDescent="0.25">
      <c r="A255" s="187">
        <v>254</v>
      </c>
      <c r="B255" s="176" t="s">
        <v>476</v>
      </c>
      <c r="C255" s="171" t="s">
        <v>111</v>
      </c>
      <c r="D255" s="174" t="s">
        <v>477</v>
      </c>
      <c r="E255" s="170" t="str">
        <f>[1]!f_info_corp_fundmanagementcompany(B255)</f>
        <v>华安基金</v>
      </c>
      <c r="F255" s="170" t="s">
        <v>3515</v>
      </c>
      <c r="G255" s="170" t="s">
        <v>2131</v>
      </c>
      <c r="H255" s="227"/>
    </row>
    <row r="256" spans="1:8" hidden="1" x14ac:dyDescent="0.25">
      <c r="A256" s="187">
        <v>255</v>
      </c>
      <c r="B256" s="176" t="s">
        <v>665</v>
      </c>
      <c r="C256" s="171" t="s">
        <v>3556</v>
      </c>
      <c r="D256" s="174" t="s">
        <v>832</v>
      </c>
      <c r="E256" s="170" t="str">
        <f>[1]!f_info_corp_fundmanagementcompany(B256)</f>
        <v>华安基金</v>
      </c>
      <c r="F256" s="170" t="s">
        <v>3515</v>
      </c>
      <c r="G256" s="170" t="s">
        <v>2131</v>
      </c>
      <c r="H256" s="227"/>
    </row>
    <row r="257" spans="1:8" hidden="1" x14ac:dyDescent="0.25">
      <c r="A257" s="187">
        <v>256</v>
      </c>
      <c r="B257" s="164" t="s">
        <v>408</v>
      </c>
      <c r="C257" s="171" t="s">
        <v>3557</v>
      </c>
      <c r="D257" s="164" t="s">
        <v>409</v>
      </c>
      <c r="E257" s="170" t="str">
        <f>[1]!f_info_corp_fundmanagementcompany(B257)</f>
        <v>华安基金</v>
      </c>
      <c r="F257" s="170" t="s">
        <v>3515</v>
      </c>
      <c r="G257" s="170" t="s">
        <v>2150</v>
      </c>
      <c r="H257" s="227"/>
    </row>
    <row r="258" spans="1:8" ht="37.299999999999997" hidden="1" x14ac:dyDescent="0.25">
      <c r="A258" s="187">
        <v>257</v>
      </c>
      <c r="B258" s="173" t="s">
        <v>1519</v>
      </c>
      <c r="C258" s="171" t="s">
        <v>2208</v>
      </c>
      <c r="D258" s="178" t="s">
        <v>1520</v>
      </c>
      <c r="E258" s="170" t="s">
        <v>1666</v>
      </c>
      <c r="F258" s="170" t="s">
        <v>3514</v>
      </c>
      <c r="G258" s="170" t="s">
        <v>3506</v>
      </c>
      <c r="H258" s="227"/>
    </row>
    <row r="259" spans="1:8" hidden="1" x14ac:dyDescent="0.25">
      <c r="A259" s="187">
        <v>258</v>
      </c>
      <c r="B259" s="169" t="s">
        <v>54</v>
      </c>
      <c r="C259" s="171" t="s">
        <v>111</v>
      </c>
      <c r="D259" s="169" t="s">
        <v>55</v>
      </c>
      <c r="E259" s="170" t="str">
        <f>[1]!f_info_corp_fundmanagementcompany(B259)</f>
        <v>华安基金</v>
      </c>
      <c r="F259" s="170" t="s">
        <v>3514</v>
      </c>
      <c r="G259" s="170" t="s">
        <v>2143</v>
      </c>
      <c r="H259" s="227"/>
    </row>
    <row r="260" spans="1:8" hidden="1" x14ac:dyDescent="0.25">
      <c r="A260" s="187">
        <v>259</v>
      </c>
      <c r="B260" s="170" t="s">
        <v>18</v>
      </c>
      <c r="C260" s="171" t="s">
        <v>3386</v>
      </c>
      <c r="D260" s="170" t="s">
        <v>19</v>
      </c>
      <c r="E260" s="170" t="s">
        <v>1666</v>
      </c>
      <c r="F260" s="170" t="s">
        <v>3515</v>
      </c>
      <c r="G260" s="170" t="s">
        <v>2161</v>
      </c>
      <c r="H260" s="227"/>
    </row>
    <row r="261" spans="1:8" hidden="1" x14ac:dyDescent="0.25">
      <c r="A261" s="187">
        <v>260</v>
      </c>
      <c r="B261" s="180" t="s">
        <v>1980</v>
      </c>
      <c r="C261" s="171" t="s">
        <v>1981</v>
      </c>
      <c r="D261" s="180" t="s">
        <v>1982</v>
      </c>
      <c r="E261" s="170" t="s">
        <v>1666</v>
      </c>
      <c r="F261" s="170" t="s">
        <v>3515</v>
      </c>
      <c r="G261" s="170" t="s">
        <v>1976</v>
      </c>
      <c r="H261" s="227"/>
    </row>
    <row r="262" spans="1:8" ht="24.9" hidden="1" x14ac:dyDescent="0.25">
      <c r="A262" s="187">
        <v>261</v>
      </c>
      <c r="B262" s="148" t="s">
        <v>1667</v>
      </c>
      <c r="C262" s="149" t="s">
        <v>1668</v>
      </c>
      <c r="D262" s="148" t="s">
        <v>1669</v>
      </c>
      <c r="E262" s="164" t="s">
        <v>1670</v>
      </c>
      <c r="F262" s="170" t="s">
        <v>3514</v>
      </c>
      <c r="G262" s="170" t="s">
        <v>2152</v>
      </c>
      <c r="H262" s="227"/>
    </row>
    <row r="263" spans="1:8" ht="24.9" hidden="1" x14ac:dyDescent="0.25">
      <c r="A263" s="187">
        <v>262</v>
      </c>
      <c r="B263" s="148" t="s">
        <v>1671</v>
      </c>
      <c r="C263" s="149" t="s">
        <v>1672</v>
      </c>
      <c r="D263" s="148" t="s">
        <v>1673</v>
      </c>
      <c r="E263" s="164" t="s">
        <v>1670</v>
      </c>
      <c r="F263" s="170" t="s">
        <v>3514</v>
      </c>
      <c r="G263" s="170" t="s">
        <v>2152</v>
      </c>
      <c r="H263" s="227"/>
    </row>
    <row r="264" spans="1:8" hidden="1" x14ac:dyDescent="0.25">
      <c r="A264" s="187">
        <v>263</v>
      </c>
      <c r="B264" s="148" t="s">
        <v>1674</v>
      </c>
      <c r="C264" s="149" t="s">
        <v>1675</v>
      </c>
      <c r="D264" s="148" t="s">
        <v>1676</v>
      </c>
      <c r="E264" s="164" t="s">
        <v>1670</v>
      </c>
      <c r="F264" s="170" t="s">
        <v>3514</v>
      </c>
      <c r="G264" s="170" t="s">
        <v>2152</v>
      </c>
      <c r="H264" s="227"/>
    </row>
    <row r="265" spans="1:8" hidden="1" x14ac:dyDescent="0.25">
      <c r="A265" s="187">
        <v>264</v>
      </c>
      <c r="B265" s="171" t="s">
        <v>970</v>
      </c>
      <c r="C265" s="171"/>
      <c r="D265" s="170" t="s">
        <v>971</v>
      </c>
      <c r="E265" s="170" t="s">
        <v>1670</v>
      </c>
      <c r="F265" s="170" t="s">
        <v>3514</v>
      </c>
      <c r="G265" s="170" t="s">
        <v>2158</v>
      </c>
      <c r="H265" s="227"/>
    </row>
    <row r="266" spans="1:8" ht="24.9" hidden="1" x14ac:dyDescent="0.25">
      <c r="A266" s="187">
        <v>265</v>
      </c>
      <c r="B266" s="171" t="s">
        <v>1037</v>
      </c>
      <c r="C266" s="171" t="s">
        <v>3052</v>
      </c>
      <c r="D266" s="170" t="s">
        <v>1038</v>
      </c>
      <c r="E266" s="170" t="s">
        <v>1670</v>
      </c>
      <c r="F266" s="170" t="s">
        <v>3514</v>
      </c>
      <c r="G266" s="170" t="s">
        <v>2158</v>
      </c>
      <c r="H266" s="227"/>
    </row>
    <row r="267" spans="1:8" ht="24.9" hidden="1" x14ac:dyDescent="0.25">
      <c r="A267" s="187">
        <v>266</v>
      </c>
      <c r="B267" s="171" t="s">
        <v>1096</v>
      </c>
      <c r="C267" s="171" t="s">
        <v>3111</v>
      </c>
      <c r="D267" s="170" t="s">
        <v>1097</v>
      </c>
      <c r="E267" s="170" t="s">
        <v>1670</v>
      </c>
      <c r="F267" s="170" t="s">
        <v>3514</v>
      </c>
      <c r="G267" s="170" t="s">
        <v>2158</v>
      </c>
      <c r="H267" s="227"/>
    </row>
    <row r="268" spans="1:8" ht="24.9" hidden="1" x14ac:dyDescent="0.25">
      <c r="A268" s="187">
        <v>267</v>
      </c>
      <c r="B268" s="171" t="s">
        <v>1106</v>
      </c>
      <c r="C268" s="171" t="s">
        <v>3119</v>
      </c>
      <c r="D268" s="170" t="s">
        <v>1107</v>
      </c>
      <c r="E268" s="170" t="s">
        <v>1670</v>
      </c>
      <c r="F268" s="170" t="s">
        <v>3514</v>
      </c>
      <c r="G268" s="170" t="s">
        <v>2158</v>
      </c>
      <c r="H268" s="227"/>
    </row>
    <row r="269" spans="1:8" ht="24.9" hidden="1" x14ac:dyDescent="0.25">
      <c r="A269" s="187">
        <v>268</v>
      </c>
      <c r="B269" s="171" t="s">
        <v>1119</v>
      </c>
      <c r="C269" s="171" t="s">
        <v>3131</v>
      </c>
      <c r="D269" s="170" t="s">
        <v>1120</v>
      </c>
      <c r="E269" s="170" t="s">
        <v>1670</v>
      </c>
      <c r="F269" s="170" t="s">
        <v>3514</v>
      </c>
      <c r="G269" s="170" t="s">
        <v>2158</v>
      </c>
      <c r="H269" s="227"/>
    </row>
    <row r="270" spans="1:8" ht="24.9" hidden="1" x14ac:dyDescent="0.25">
      <c r="A270" s="187">
        <v>269</v>
      </c>
      <c r="B270" s="171" t="s">
        <v>1213</v>
      </c>
      <c r="C270" s="171" t="s">
        <v>3222</v>
      </c>
      <c r="D270" s="170" t="s">
        <v>1214</v>
      </c>
      <c r="E270" s="170" t="s">
        <v>1670</v>
      </c>
      <c r="F270" s="170" t="s">
        <v>3514</v>
      </c>
      <c r="G270" s="170" t="s">
        <v>2158</v>
      </c>
      <c r="H270" s="227"/>
    </row>
    <row r="271" spans="1:8" ht="24.9" hidden="1" x14ac:dyDescent="0.25">
      <c r="A271" s="187">
        <v>270</v>
      </c>
      <c r="B271" s="171" t="s">
        <v>1261</v>
      </c>
      <c r="C271" s="171" t="s">
        <v>3264</v>
      </c>
      <c r="D271" s="170" t="s">
        <v>1262</v>
      </c>
      <c r="E271" s="170" t="s">
        <v>1670</v>
      </c>
      <c r="F271" s="170" t="s">
        <v>3514</v>
      </c>
      <c r="G271" s="170" t="s">
        <v>2158</v>
      </c>
      <c r="H271" s="227"/>
    </row>
    <row r="272" spans="1:8" hidden="1" x14ac:dyDescent="0.25">
      <c r="A272" s="187">
        <v>271</v>
      </c>
      <c r="B272" s="171" t="s">
        <v>3345</v>
      </c>
      <c r="C272" s="171"/>
      <c r="D272" s="170" t="s">
        <v>1349</v>
      </c>
      <c r="E272" s="170" t="s">
        <v>1670</v>
      </c>
      <c r="F272" s="170" t="s">
        <v>3514</v>
      </c>
      <c r="G272" s="170" t="s">
        <v>2158</v>
      </c>
      <c r="H272" s="227"/>
    </row>
    <row r="273" spans="1:8" hidden="1" x14ac:dyDescent="0.25">
      <c r="A273" s="187">
        <v>272</v>
      </c>
      <c r="B273" s="164" t="s">
        <v>623</v>
      </c>
      <c r="C273" s="171" t="s">
        <v>3558</v>
      </c>
      <c r="D273" s="164" t="s">
        <v>624</v>
      </c>
      <c r="E273" s="170" t="str">
        <f>[1]!f_info_corp_fundmanagementcompany(B273)</f>
        <v>华宝基金</v>
      </c>
      <c r="F273" s="170" t="s">
        <v>3515</v>
      </c>
      <c r="G273" s="170" t="s">
        <v>2131</v>
      </c>
      <c r="H273" s="227"/>
    </row>
    <row r="274" spans="1:8" hidden="1" x14ac:dyDescent="0.25">
      <c r="A274" s="187">
        <v>273</v>
      </c>
      <c r="B274" s="176" t="s">
        <v>648</v>
      </c>
      <c r="C274" s="171" t="s">
        <v>111</v>
      </c>
      <c r="D274" s="174" t="s">
        <v>649</v>
      </c>
      <c r="E274" s="170" t="str">
        <f>[1]!f_info_corp_fundmanagementcompany(B274)</f>
        <v>华宝基金</v>
      </c>
      <c r="F274" s="170" t="s">
        <v>3515</v>
      </c>
      <c r="G274" s="170" t="s">
        <v>2131</v>
      </c>
      <c r="H274" s="227"/>
    </row>
    <row r="275" spans="1:8" hidden="1" x14ac:dyDescent="0.25">
      <c r="A275" s="187">
        <v>274</v>
      </c>
      <c r="B275" s="170" t="s">
        <v>277</v>
      </c>
      <c r="C275" s="171" t="s">
        <v>2389</v>
      </c>
      <c r="D275" s="179" t="s">
        <v>2179</v>
      </c>
      <c r="E275" s="170" t="s">
        <v>1670</v>
      </c>
      <c r="F275" s="170" t="s">
        <v>3514</v>
      </c>
      <c r="G275" s="170" t="s">
        <v>2142</v>
      </c>
      <c r="H275" s="227"/>
    </row>
    <row r="276" spans="1:8" hidden="1" x14ac:dyDescent="0.25">
      <c r="A276" s="187">
        <v>275</v>
      </c>
      <c r="B276" s="164" t="s">
        <v>571</v>
      </c>
      <c r="C276" s="171" t="s">
        <v>111</v>
      </c>
      <c r="D276" s="164" t="s">
        <v>572</v>
      </c>
      <c r="E276" s="170" t="str">
        <f>[1]!f_info_corp_fundmanagementcompany(B276)</f>
        <v>华商基金</v>
      </c>
      <c r="F276" s="170" t="s">
        <v>3515</v>
      </c>
      <c r="G276" s="170" t="s">
        <v>2131</v>
      </c>
      <c r="H276" s="227"/>
    </row>
    <row r="277" spans="1:8" hidden="1" x14ac:dyDescent="0.25">
      <c r="A277" s="187">
        <v>276</v>
      </c>
      <c r="B277" s="164" t="s">
        <v>618</v>
      </c>
      <c r="C277" s="171" t="s">
        <v>111</v>
      </c>
      <c r="D277" s="164" t="s">
        <v>619</v>
      </c>
      <c r="E277" s="170" t="str">
        <f>[1]!f_info_corp_fundmanagementcompany(B277)</f>
        <v>华商基金</v>
      </c>
      <c r="F277" s="170" t="s">
        <v>3515</v>
      </c>
      <c r="G277" s="170" t="s">
        <v>2131</v>
      </c>
      <c r="H277" s="227"/>
    </row>
    <row r="278" spans="1:8" hidden="1" x14ac:dyDescent="0.25">
      <c r="A278" s="187">
        <v>277</v>
      </c>
      <c r="B278" s="164" t="s">
        <v>697</v>
      </c>
      <c r="C278" s="171" t="s">
        <v>111</v>
      </c>
      <c r="D278" s="164" t="s">
        <v>698</v>
      </c>
      <c r="E278" s="170" t="str">
        <f>[1]!f_info_corp_fundmanagementcompany(B278)</f>
        <v>华商基金</v>
      </c>
      <c r="F278" s="170" t="s">
        <v>3515</v>
      </c>
      <c r="G278" s="170" t="s">
        <v>2131</v>
      </c>
      <c r="H278" s="227"/>
    </row>
    <row r="279" spans="1:8" hidden="1" x14ac:dyDescent="0.25">
      <c r="A279" s="187">
        <v>278</v>
      </c>
      <c r="B279" s="175" t="s">
        <v>859</v>
      </c>
      <c r="C279" s="171" t="s">
        <v>111</v>
      </c>
      <c r="D279" s="174" t="s">
        <v>860</v>
      </c>
      <c r="E279" s="170" t="str">
        <f>[1]!f_info_corp_fundmanagementcompany(B279)</f>
        <v>华商基金</v>
      </c>
      <c r="F279" s="170" t="s">
        <v>3515</v>
      </c>
      <c r="G279" s="170" t="s">
        <v>2131</v>
      </c>
      <c r="H279" s="227"/>
    </row>
    <row r="280" spans="1:8" hidden="1" x14ac:dyDescent="0.25">
      <c r="A280" s="187">
        <v>279</v>
      </c>
      <c r="B280" s="170" t="s">
        <v>275</v>
      </c>
      <c r="C280" s="171" t="s">
        <v>2384</v>
      </c>
      <c r="D280" s="179" t="s">
        <v>2177</v>
      </c>
      <c r="E280" s="170" t="s">
        <v>2386</v>
      </c>
      <c r="F280" s="170" t="s">
        <v>3514</v>
      </c>
      <c r="G280" s="170" t="s">
        <v>2142</v>
      </c>
      <c r="H280" s="227"/>
    </row>
    <row r="281" spans="1:8" hidden="1" x14ac:dyDescent="0.25">
      <c r="A281" s="187">
        <v>280</v>
      </c>
      <c r="B281" s="171" t="s">
        <v>908</v>
      </c>
      <c r="C281" s="171"/>
      <c r="D281" s="170" t="s">
        <v>909</v>
      </c>
      <c r="E281" s="170" t="s">
        <v>2633</v>
      </c>
      <c r="F281" s="170" t="s">
        <v>3514</v>
      </c>
      <c r="G281" s="170" t="s">
        <v>2158</v>
      </c>
      <c r="H281" s="227"/>
    </row>
    <row r="282" spans="1:8" ht="24.9" hidden="1" x14ac:dyDescent="0.25">
      <c r="A282" s="187">
        <v>281</v>
      </c>
      <c r="B282" s="171" t="s">
        <v>928</v>
      </c>
      <c r="C282" s="171" t="s">
        <v>2917</v>
      </c>
      <c r="D282" s="170" t="s">
        <v>929</v>
      </c>
      <c r="E282" s="170" t="s">
        <v>2633</v>
      </c>
      <c r="F282" s="170" t="s">
        <v>3514</v>
      </c>
      <c r="G282" s="170" t="s">
        <v>2158</v>
      </c>
      <c r="H282" s="227"/>
    </row>
    <row r="283" spans="1:8" ht="24.9" hidden="1" x14ac:dyDescent="0.25">
      <c r="A283" s="187">
        <v>282</v>
      </c>
      <c r="B283" s="171" t="s">
        <v>1143</v>
      </c>
      <c r="C283" s="171" t="s">
        <v>3158</v>
      </c>
      <c r="D283" s="170" t="s">
        <v>1144</v>
      </c>
      <c r="E283" s="170" t="s">
        <v>2633</v>
      </c>
      <c r="F283" s="170" t="s">
        <v>3514</v>
      </c>
      <c r="G283" s="170" t="s">
        <v>2158</v>
      </c>
      <c r="H283" s="227"/>
    </row>
    <row r="284" spans="1:8" hidden="1" x14ac:dyDescent="0.25">
      <c r="A284" s="187">
        <v>283</v>
      </c>
      <c r="B284" s="171" t="s">
        <v>1155</v>
      </c>
      <c r="C284" s="171"/>
      <c r="D284" s="170" t="s">
        <v>1156</v>
      </c>
      <c r="E284" s="170" t="s">
        <v>2633</v>
      </c>
      <c r="F284" s="170" t="s">
        <v>3514</v>
      </c>
      <c r="G284" s="170" t="s">
        <v>2158</v>
      </c>
      <c r="H284" s="227"/>
    </row>
    <row r="285" spans="1:8" hidden="1" x14ac:dyDescent="0.25">
      <c r="A285" s="187">
        <v>284</v>
      </c>
      <c r="B285" s="171" t="s">
        <v>1161</v>
      </c>
      <c r="C285" s="171"/>
      <c r="D285" s="170" t="s">
        <v>1162</v>
      </c>
      <c r="E285" s="170" t="s">
        <v>2633</v>
      </c>
      <c r="F285" s="170" t="s">
        <v>3514</v>
      </c>
      <c r="G285" s="170" t="s">
        <v>2158</v>
      </c>
      <c r="H285" s="227"/>
    </row>
    <row r="286" spans="1:8" ht="24.9" hidden="1" x14ac:dyDescent="0.25">
      <c r="A286" s="187">
        <v>285</v>
      </c>
      <c r="B286" s="171" t="s">
        <v>1231</v>
      </c>
      <c r="C286" s="171" t="s">
        <v>3237</v>
      </c>
      <c r="D286" s="170" t="s">
        <v>1232</v>
      </c>
      <c r="E286" s="170" t="s">
        <v>2633</v>
      </c>
      <c r="F286" s="170" t="s">
        <v>3514</v>
      </c>
      <c r="G286" s="170" t="s">
        <v>2158</v>
      </c>
      <c r="H286" s="227"/>
    </row>
    <row r="287" spans="1:8" ht="24.9" hidden="1" x14ac:dyDescent="0.25">
      <c r="A287" s="187">
        <v>286</v>
      </c>
      <c r="B287" s="171" t="s">
        <v>1267</v>
      </c>
      <c r="C287" s="171" t="s">
        <v>3270</v>
      </c>
      <c r="D287" s="170" t="s">
        <v>1268</v>
      </c>
      <c r="E287" s="170" t="s">
        <v>2633</v>
      </c>
      <c r="F287" s="170" t="s">
        <v>3514</v>
      </c>
      <c r="G287" s="170" t="s">
        <v>2158</v>
      </c>
      <c r="H287" s="227"/>
    </row>
    <row r="288" spans="1:8" hidden="1" x14ac:dyDescent="0.25">
      <c r="A288" s="187">
        <v>287</v>
      </c>
      <c r="B288" s="171" t="s">
        <v>1293</v>
      </c>
      <c r="C288" s="171"/>
      <c r="D288" s="170" t="s">
        <v>1294</v>
      </c>
      <c r="E288" s="170" t="s">
        <v>2633</v>
      </c>
      <c r="F288" s="170" t="s">
        <v>3514</v>
      </c>
      <c r="G288" s="170" t="s">
        <v>2158</v>
      </c>
      <c r="H288" s="227"/>
    </row>
    <row r="289" spans="1:8" hidden="1" x14ac:dyDescent="0.25">
      <c r="A289" s="187">
        <v>288</v>
      </c>
      <c r="B289" s="171" t="s">
        <v>1358</v>
      </c>
      <c r="C289" s="171"/>
      <c r="D289" s="170" t="s">
        <v>1359</v>
      </c>
      <c r="E289" s="170" t="s">
        <v>2633</v>
      </c>
      <c r="F289" s="170" t="s">
        <v>3514</v>
      </c>
      <c r="G289" s="170" t="s">
        <v>2158</v>
      </c>
      <c r="H289" s="227"/>
    </row>
    <row r="290" spans="1:8" hidden="1" x14ac:dyDescent="0.25">
      <c r="A290" s="187">
        <v>289</v>
      </c>
      <c r="B290" s="164" t="s">
        <v>2567</v>
      </c>
      <c r="C290" s="181" t="s">
        <v>2756</v>
      </c>
      <c r="D290" s="164" t="s">
        <v>2757</v>
      </c>
      <c r="E290" s="164" t="s">
        <v>2633</v>
      </c>
      <c r="F290" s="170" t="s">
        <v>3515</v>
      </c>
      <c r="G290" s="170" t="s">
        <v>2154</v>
      </c>
      <c r="H290" s="227"/>
    </row>
    <row r="291" spans="1:8" hidden="1" x14ac:dyDescent="0.25">
      <c r="A291" s="187">
        <v>290</v>
      </c>
      <c r="B291" s="164" t="s">
        <v>1836</v>
      </c>
      <c r="C291" s="181" t="s">
        <v>1837</v>
      </c>
      <c r="D291" s="164" t="s">
        <v>2631</v>
      </c>
      <c r="E291" s="164" t="s">
        <v>2633</v>
      </c>
      <c r="F291" s="170" t="s">
        <v>3515</v>
      </c>
      <c r="G291" s="170" t="s">
        <v>2154</v>
      </c>
      <c r="H291" s="227"/>
    </row>
    <row r="292" spans="1:8" hidden="1" x14ac:dyDescent="0.25">
      <c r="A292" s="187">
        <v>291</v>
      </c>
      <c r="B292" s="164" t="s">
        <v>1838</v>
      </c>
      <c r="C292" s="181"/>
      <c r="D292" s="164" t="s">
        <v>1839</v>
      </c>
      <c r="E292" s="164" t="s">
        <v>2633</v>
      </c>
      <c r="F292" s="170" t="s">
        <v>3515</v>
      </c>
      <c r="G292" s="170" t="s">
        <v>2154</v>
      </c>
      <c r="H292" s="227"/>
    </row>
    <row r="293" spans="1:8" hidden="1" x14ac:dyDescent="0.25">
      <c r="A293" s="187">
        <v>292</v>
      </c>
      <c r="B293" s="164" t="s">
        <v>2588</v>
      </c>
      <c r="C293" s="181" t="s">
        <v>1841</v>
      </c>
      <c r="D293" s="164" t="s">
        <v>2828</v>
      </c>
      <c r="E293" s="164" t="s">
        <v>2633</v>
      </c>
      <c r="F293" s="170" t="s">
        <v>3515</v>
      </c>
      <c r="G293" s="170" t="s">
        <v>2154</v>
      </c>
      <c r="H293" s="227"/>
    </row>
    <row r="294" spans="1:8" hidden="1" x14ac:dyDescent="0.25">
      <c r="A294" s="187">
        <v>293</v>
      </c>
      <c r="B294" s="164" t="s">
        <v>2559</v>
      </c>
      <c r="C294" s="181" t="s">
        <v>1840</v>
      </c>
      <c r="D294" s="164" t="s">
        <v>2743</v>
      </c>
      <c r="E294" s="164" t="s">
        <v>2633</v>
      </c>
      <c r="F294" s="170" t="s">
        <v>3515</v>
      </c>
      <c r="G294" s="170" t="s">
        <v>2154</v>
      </c>
      <c r="H294" s="227"/>
    </row>
    <row r="295" spans="1:8" hidden="1" x14ac:dyDescent="0.25">
      <c r="A295" s="187">
        <v>294</v>
      </c>
      <c r="B295" s="176" t="s">
        <v>687</v>
      </c>
      <c r="C295" s="171" t="s">
        <v>3559</v>
      </c>
      <c r="D295" s="174" t="s">
        <v>688</v>
      </c>
      <c r="E295" s="170" t="str">
        <f>[1]!f_info_corp_fundmanagementcompany(B295)</f>
        <v>华泰柏瑞基金</v>
      </c>
      <c r="F295" s="170" t="s">
        <v>3515</v>
      </c>
      <c r="G295" s="170" t="s">
        <v>2131</v>
      </c>
      <c r="H295" s="227"/>
    </row>
    <row r="296" spans="1:8" hidden="1" x14ac:dyDescent="0.25">
      <c r="A296" s="187">
        <v>295</v>
      </c>
      <c r="B296" s="175" t="s">
        <v>727</v>
      </c>
      <c r="C296" s="171" t="s">
        <v>3560</v>
      </c>
      <c r="D296" s="174" t="s">
        <v>728</v>
      </c>
      <c r="E296" s="170" t="str">
        <f>[1]!f_info_corp_fundmanagementcompany(B296)</f>
        <v>华泰柏瑞基金</v>
      </c>
      <c r="F296" s="170" t="s">
        <v>3515</v>
      </c>
      <c r="G296" s="170" t="s">
        <v>2131</v>
      </c>
      <c r="H296" s="227"/>
    </row>
    <row r="297" spans="1:8" ht="37.299999999999997" hidden="1" x14ac:dyDescent="0.25">
      <c r="A297" s="187">
        <v>296</v>
      </c>
      <c r="B297" s="164" t="s">
        <v>1681</v>
      </c>
      <c r="C297" s="149" t="s">
        <v>1682</v>
      </c>
      <c r="D297" s="164" t="s">
        <v>1683</v>
      </c>
      <c r="E297" s="164" t="s">
        <v>1680</v>
      </c>
      <c r="F297" s="170" t="s">
        <v>3515</v>
      </c>
      <c r="G297" s="170" t="s">
        <v>2152</v>
      </c>
      <c r="H297" s="227"/>
    </row>
    <row r="298" spans="1:8" ht="49.75" hidden="1" x14ac:dyDescent="0.25">
      <c r="A298" s="187">
        <v>297</v>
      </c>
      <c r="B298" s="148" t="s">
        <v>1677</v>
      </c>
      <c r="C298" s="149" t="s">
        <v>1678</v>
      </c>
      <c r="D298" s="148" t="s">
        <v>1679</v>
      </c>
      <c r="E298" s="164" t="s">
        <v>1680</v>
      </c>
      <c r="F298" s="170" t="s">
        <v>3514</v>
      </c>
      <c r="G298" s="170" t="s">
        <v>2152</v>
      </c>
      <c r="H298" s="227"/>
    </row>
    <row r="299" spans="1:8" ht="24.9" hidden="1" x14ac:dyDescent="0.25">
      <c r="A299" s="187">
        <v>298</v>
      </c>
      <c r="B299" s="171" t="s">
        <v>911</v>
      </c>
      <c r="C299" s="171" t="s">
        <v>2893</v>
      </c>
      <c r="D299" s="170" t="s">
        <v>912</v>
      </c>
      <c r="E299" s="170" t="s">
        <v>1680</v>
      </c>
      <c r="F299" s="170" t="s">
        <v>3514</v>
      </c>
      <c r="G299" s="170" t="s">
        <v>2158</v>
      </c>
      <c r="H299" s="227"/>
    </row>
    <row r="300" spans="1:8" ht="24.9" hidden="1" x14ac:dyDescent="0.25">
      <c r="A300" s="187">
        <v>299</v>
      </c>
      <c r="B300" s="171" t="s">
        <v>930</v>
      </c>
      <c r="C300" s="171" t="s">
        <v>2920</v>
      </c>
      <c r="D300" s="170" t="s">
        <v>931</v>
      </c>
      <c r="E300" s="170" t="s">
        <v>1680</v>
      </c>
      <c r="F300" s="170" t="s">
        <v>3514</v>
      </c>
      <c r="G300" s="170" t="s">
        <v>2158</v>
      </c>
      <c r="H300" s="227"/>
    </row>
    <row r="301" spans="1:8" ht="24.9" hidden="1" x14ac:dyDescent="0.25">
      <c r="A301" s="187">
        <v>300</v>
      </c>
      <c r="B301" s="171" t="s">
        <v>933</v>
      </c>
      <c r="C301" s="171" t="s">
        <v>2923</v>
      </c>
      <c r="D301" s="170" t="s">
        <v>934</v>
      </c>
      <c r="E301" s="170" t="s">
        <v>1680</v>
      </c>
      <c r="F301" s="170" t="s">
        <v>3514</v>
      </c>
      <c r="G301" s="170" t="s">
        <v>2158</v>
      </c>
      <c r="H301" s="227"/>
    </row>
    <row r="302" spans="1:8" hidden="1" x14ac:dyDescent="0.25">
      <c r="A302" s="187">
        <v>301</v>
      </c>
      <c r="B302" s="171" t="s">
        <v>939</v>
      </c>
      <c r="C302" s="171"/>
      <c r="D302" s="170" t="s">
        <v>940</v>
      </c>
      <c r="E302" s="170" t="s">
        <v>1680</v>
      </c>
      <c r="F302" s="170" t="s">
        <v>3514</v>
      </c>
      <c r="G302" s="170" t="s">
        <v>2158</v>
      </c>
      <c r="H302" s="227"/>
    </row>
    <row r="303" spans="1:8" hidden="1" x14ac:dyDescent="0.25">
      <c r="A303" s="187">
        <v>302</v>
      </c>
      <c r="B303" s="171" t="s">
        <v>948</v>
      </c>
      <c r="C303" s="171"/>
      <c r="D303" s="170" t="s">
        <v>949</v>
      </c>
      <c r="E303" s="170" t="s">
        <v>1680</v>
      </c>
      <c r="F303" s="170" t="s">
        <v>3514</v>
      </c>
      <c r="G303" s="170" t="s">
        <v>2158</v>
      </c>
      <c r="H303" s="227"/>
    </row>
    <row r="304" spans="1:8" ht="24.9" hidden="1" x14ac:dyDescent="0.25">
      <c r="A304" s="187">
        <v>303</v>
      </c>
      <c r="B304" s="171" t="s">
        <v>964</v>
      </c>
      <c r="C304" s="171" t="s">
        <v>2963</v>
      </c>
      <c r="D304" s="170" t="s">
        <v>965</v>
      </c>
      <c r="E304" s="170" t="s">
        <v>1680</v>
      </c>
      <c r="F304" s="170" t="s">
        <v>3514</v>
      </c>
      <c r="G304" s="170" t="s">
        <v>2158</v>
      </c>
      <c r="H304" s="227"/>
    </row>
    <row r="305" spans="1:8" ht="24.9" hidden="1" x14ac:dyDescent="0.25">
      <c r="A305" s="187">
        <v>304</v>
      </c>
      <c r="B305" s="171" t="s">
        <v>984</v>
      </c>
      <c r="C305" s="171" t="s">
        <v>2991</v>
      </c>
      <c r="D305" s="170" t="s">
        <v>985</v>
      </c>
      <c r="E305" s="170" t="s">
        <v>1680</v>
      </c>
      <c r="F305" s="170" t="s">
        <v>3514</v>
      </c>
      <c r="G305" s="170" t="s">
        <v>2158</v>
      </c>
      <c r="H305" s="227"/>
    </row>
    <row r="306" spans="1:8" ht="24.9" hidden="1" x14ac:dyDescent="0.25">
      <c r="A306" s="187">
        <v>305</v>
      </c>
      <c r="B306" s="171" t="s">
        <v>1013</v>
      </c>
      <c r="C306" s="171" t="s">
        <v>3023</v>
      </c>
      <c r="D306" s="170" t="s">
        <v>1014</v>
      </c>
      <c r="E306" s="170" t="s">
        <v>1680</v>
      </c>
      <c r="F306" s="170" t="s">
        <v>3514</v>
      </c>
      <c r="G306" s="170" t="s">
        <v>2158</v>
      </c>
      <c r="H306" s="227"/>
    </row>
    <row r="307" spans="1:8" ht="24.9" hidden="1" x14ac:dyDescent="0.25">
      <c r="A307" s="187">
        <v>306</v>
      </c>
      <c r="B307" s="171" t="s">
        <v>1042</v>
      </c>
      <c r="C307" s="171" t="s">
        <v>3058</v>
      </c>
      <c r="D307" s="170" t="s">
        <v>1043</v>
      </c>
      <c r="E307" s="170" t="s">
        <v>1680</v>
      </c>
      <c r="F307" s="170" t="s">
        <v>3514</v>
      </c>
      <c r="G307" s="170" t="s">
        <v>2158</v>
      </c>
      <c r="H307" s="227"/>
    </row>
    <row r="308" spans="1:8" ht="24.9" hidden="1" x14ac:dyDescent="0.25">
      <c r="A308" s="187">
        <v>307</v>
      </c>
      <c r="B308" s="171" t="s">
        <v>1045</v>
      </c>
      <c r="C308" s="171" t="s">
        <v>3061</v>
      </c>
      <c r="D308" s="170" t="s">
        <v>1046</v>
      </c>
      <c r="E308" s="170" t="s">
        <v>1680</v>
      </c>
      <c r="F308" s="170" t="s">
        <v>3514</v>
      </c>
      <c r="G308" s="170" t="s">
        <v>2158</v>
      </c>
      <c r="H308" s="227"/>
    </row>
    <row r="309" spans="1:8" ht="24.9" hidden="1" x14ac:dyDescent="0.25">
      <c r="A309" s="187">
        <v>308</v>
      </c>
      <c r="B309" s="171" t="s">
        <v>1103</v>
      </c>
      <c r="C309" s="171" t="s">
        <v>3114</v>
      </c>
      <c r="D309" s="170" t="s">
        <v>1104</v>
      </c>
      <c r="E309" s="170" t="s">
        <v>1680</v>
      </c>
      <c r="F309" s="170" t="s">
        <v>3514</v>
      </c>
      <c r="G309" s="170" t="s">
        <v>2158</v>
      </c>
      <c r="H309" s="227"/>
    </row>
    <row r="310" spans="1:8" hidden="1" x14ac:dyDescent="0.25">
      <c r="A310" s="187">
        <v>309</v>
      </c>
      <c r="B310" s="171" t="s">
        <v>1186</v>
      </c>
      <c r="C310" s="171"/>
      <c r="D310" s="170" t="s">
        <v>1187</v>
      </c>
      <c r="E310" s="170" t="s">
        <v>1680</v>
      </c>
      <c r="F310" s="170" t="s">
        <v>3514</v>
      </c>
      <c r="G310" s="170" t="s">
        <v>2158</v>
      </c>
      <c r="H310" s="227"/>
    </row>
    <row r="311" spans="1:8" ht="24.9" hidden="1" x14ac:dyDescent="0.25">
      <c r="A311" s="187">
        <v>310</v>
      </c>
      <c r="B311" s="171" t="s">
        <v>1191</v>
      </c>
      <c r="C311" s="171" t="s">
        <v>3202</v>
      </c>
      <c r="D311" s="170" t="s">
        <v>1192</v>
      </c>
      <c r="E311" s="170" t="s">
        <v>1680</v>
      </c>
      <c r="F311" s="170" t="s">
        <v>3514</v>
      </c>
      <c r="G311" s="170" t="s">
        <v>2158</v>
      </c>
      <c r="H311" s="227"/>
    </row>
    <row r="312" spans="1:8" hidden="1" x14ac:dyDescent="0.25">
      <c r="A312" s="187">
        <v>311</v>
      </c>
      <c r="B312" s="171" t="s">
        <v>1202</v>
      </c>
      <c r="C312" s="171"/>
      <c r="D312" s="170" t="s">
        <v>1203</v>
      </c>
      <c r="E312" s="170" t="s">
        <v>1680</v>
      </c>
      <c r="F312" s="170" t="s">
        <v>3514</v>
      </c>
      <c r="G312" s="170" t="s">
        <v>2158</v>
      </c>
      <c r="H312" s="227"/>
    </row>
    <row r="313" spans="1:8" ht="24.9" hidden="1" x14ac:dyDescent="0.25">
      <c r="A313" s="187">
        <v>312</v>
      </c>
      <c r="B313" s="171" t="s">
        <v>1220</v>
      </c>
      <c r="C313" s="171" t="s">
        <v>3228</v>
      </c>
      <c r="D313" s="170" t="s">
        <v>1221</v>
      </c>
      <c r="E313" s="170" t="s">
        <v>1680</v>
      </c>
      <c r="F313" s="170" t="s">
        <v>3514</v>
      </c>
      <c r="G313" s="170" t="s">
        <v>2158</v>
      </c>
      <c r="H313" s="227"/>
    </row>
    <row r="314" spans="1:8" ht="24.9" hidden="1" x14ac:dyDescent="0.25">
      <c r="A314" s="187">
        <v>313</v>
      </c>
      <c r="B314" s="171" t="s">
        <v>1258</v>
      </c>
      <c r="C314" s="171" t="s">
        <v>3262</v>
      </c>
      <c r="D314" s="170" t="s">
        <v>1259</v>
      </c>
      <c r="E314" s="170" t="s">
        <v>1680</v>
      </c>
      <c r="F314" s="170" t="s">
        <v>3514</v>
      </c>
      <c r="G314" s="170" t="s">
        <v>2158</v>
      </c>
      <c r="H314" s="227"/>
    </row>
    <row r="315" spans="1:8" ht="24.9" hidden="1" x14ac:dyDescent="0.25">
      <c r="A315" s="187">
        <v>314</v>
      </c>
      <c r="B315" s="171" t="s">
        <v>1329</v>
      </c>
      <c r="C315" s="171" t="s">
        <v>3327</v>
      </c>
      <c r="D315" s="170" t="s">
        <v>1330</v>
      </c>
      <c r="E315" s="170" t="s">
        <v>1680</v>
      </c>
      <c r="F315" s="170" t="s">
        <v>3514</v>
      </c>
      <c r="G315" s="170" t="s">
        <v>2158</v>
      </c>
      <c r="H315" s="227"/>
    </row>
    <row r="316" spans="1:8" ht="24.9" hidden="1" x14ac:dyDescent="0.25">
      <c r="A316" s="187">
        <v>315</v>
      </c>
      <c r="B316" s="171" t="s">
        <v>2086</v>
      </c>
      <c r="C316" s="171" t="s">
        <v>3331</v>
      </c>
      <c r="D316" s="170" t="s">
        <v>2087</v>
      </c>
      <c r="E316" s="170" t="s">
        <v>1680</v>
      </c>
      <c r="F316" s="170" t="s">
        <v>3514</v>
      </c>
      <c r="G316" s="170" t="s">
        <v>2158</v>
      </c>
      <c r="H316" s="227"/>
    </row>
    <row r="317" spans="1:8" ht="24.9" hidden="1" x14ac:dyDescent="0.25">
      <c r="A317" s="187">
        <v>316</v>
      </c>
      <c r="B317" s="171" t="s">
        <v>1341</v>
      </c>
      <c r="C317" s="171" t="s">
        <v>3337</v>
      </c>
      <c r="D317" s="170" t="s">
        <v>1342</v>
      </c>
      <c r="E317" s="170" t="s">
        <v>1680</v>
      </c>
      <c r="F317" s="170" t="s">
        <v>3514</v>
      </c>
      <c r="G317" s="170" t="s">
        <v>2158</v>
      </c>
      <c r="H317" s="227"/>
    </row>
    <row r="318" spans="1:8" hidden="1" x14ac:dyDescent="0.25">
      <c r="A318" s="187">
        <v>317</v>
      </c>
      <c r="B318" s="171" t="s">
        <v>1351</v>
      </c>
      <c r="C318" s="171"/>
      <c r="D318" s="170" t="s">
        <v>1352</v>
      </c>
      <c r="E318" s="170" t="s">
        <v>1680</v>
      </c>
      <c r="F318" s="170" t="s">
        <v>3514</v>
      </c>
      <c r="G318" s="170" t="s">
        <v>2158</v>
      </c>
      <c r="H318" s="227"/>
    </row>
    <row r="319" spans="1:8" ht="24.9" hidden="1" x14ac:dyDescent="0.25">
      <c r="A319" s="187">
        <v>318</v>
      </c>
      <c r="B319" s="171" t="s">
        <v>1380</v>
      </c>
      <c r="C319" s="171" t="s">
        <v>3371</v>
      </c>
      <c r="D319" s="170" t="s">
        <v>1381</v>
      </c>
      <c r="E319" s="170" t="s">
        <v>1680</v>
      </c>
      <c r="F319" s="170" t="s">
        <v>3514</v>
      </c>
      <c r="G319" s="170" t="s">
        <v>2158</v>
      </c>
      <c r="H319" s="227"/>
    </row>
    <row r="320" spans="1:8" ht="24.9" hidden="1" x14ac:dyDescent="0.25">
      <c r="A320" s="187">
        <v>319</v>
      </c>
      <c r="B320" s="171" t="s">
        <v>2051</v>
      </c>
      <c r="C320" s="171" t="s">
        <v>3373</v>
      </c>
      <c r="D320" s="170" t="s">
        <v>2052</v>
      </c>
      <c r="E320" s="170" t="s">
        <v>1680</v>
      </c>
      <c r="F320" s="170" t="s">
        <v>3514</v>
      </c>
      <c r="G320" s="170" t="s">
        <v>2158</v>
      </c>
      <c r="H320" s="227"/>
    </row>
    <row r="321" spans="1:8" hidden="1" x14ac:dyDescent="0.25">
      <c r="A321" s="187">
        <v>320</v>
      </c>
      <c r="B321" s="164" t="s">
        <v>2601</v>
      </c>
      <c r="C321" s="181"/>
      <c r="D321" s="164" t="s">
        <v>1848</v>
      </c>
      <c r="E321" s="164" t="s">
        <v>1680</v>
      </c>
      <c r="F321" s="170" t="s">
        <v>3515</v>
      </c>
      <c r="G321" s="170" t="s">
        <v>2154</v>
      </c>
      <c r="H321" s="227"/>
    </row>
    <row r="322" spans="1:8" hidden="1" x14ac:dyDescent="0.25">
      <c r="A322" s="187">
        <v>321</v>
      </c>
      <c r="B322" s="164" t="s">
        <v>1842</v>
      </c>
      <c r="C322" s="181"/>
      <c r="D322" s="164" t="s">
        <v>1843</v>
      </c>
      <c r="E322" s="164" t="s">
        <v>1680</v>
      </c>
      <c r="F322" s="170" t="s">
        <v>3515</v>
      </c>
      <c r="G322" s="170" t="s">
        <v>2154</v>
      </c>
      <c r="H322" s="227"/>
    </row>
    <row r="323" spans="1:8" hidden="1" x14ac:dyDescent="0.25">
      <c r="A323" s="187">
        <v>322</v>
      </c>
      <c r="B323" s="164" t="s">
        <v>1844</v>
      </c>
      <c r="C323" s="181" t="s">
        <v>1845</v>
      </c>
      <c r="D323" s="164" t="s">
        <v>2784</v>
      </c>
      <c r="E323" s="164" t="s">
        <v>1680</v>
      </c>
      <c r="F323" s="170" t="s">
        <v>3515</v>
      </c>
      <c r="G323" s="170" t="s">
        <v>2154</v>
      </c>
      <c r="H323" s="227"/>
    </row>
    <row r="324" spans="1:8" hidden="1" x14ac:dyDescent="0.25">
      <c r="A324" s="187">
        <v>323</v>
      </c>
      <c r="B324" s="164" t="s">
        <v>2542</v>
      </c>
      <c r="C324" s="181" t="s">
        <v>1846</v>
      </c>
      <c r="D324" s="164" t="s">
        <v>2700</v>
      </c>
      <c r="E324" s="164" t="s">
        <v>1680</v>
      </c>
      <c r="F324" s="170" t="s">
        <v>3515</v>
      </c>
      <c r="G324" s="170" t="s">
        <v>2154</v>
      </c>
      <c r="H324" s="227"/>
    </row>
    <row r="325" spans="1:8" hidden="1" x14ac:dyDescent="0.25">
      <c r="A325" s="187">
        <v>324</v>
      </c>
      <c r="B325" s="164" t="s">
        <v>2539</v>
      </c>
      <c r="C325" s="181" t="s">
        <v>1847</v>
      </c>
      <c r="D325" s="164" t="s">
        <v>2691</v>
      </c>
      <c r="E325" s="164" t="s">
        <v>1680</v>
      </c>
      <c r="F325" s="170" t="s">
        <v>3515</v>
      </c>
      <c r="G325" s="170" t="s">
        <v>2154</v>
      </c>
      <c r="H325" s="227"/>
    </row>
    <row r="326" spans="1:8" hidden="1" x14ac:dyDescent="0.25">
      <c r="A326" s="187">
        <v>325</v>
      </c>
      <c r="B326" s="173" t="s">
        <v>210</v>
      </c>
      <c r="C326" s="171" t="s">
        <v>2344</v>
      </c>
      <c r="D326" s="173" t="s">
        <v>211</v>
      </c>
      <c r="E326" s="170" t="s">
        <v>1680</v>
      </c>
      <c r="F326" s="170" t="s">
        <v>3514</v>
      </c>
      <c r="G326" s="170" t="s">
        <v>2140</v>
      </c>
      <c r="H326" s="227"/>
    </row>
    <row r="327" spans="1:8" hidden="1" x14ac:dyDescent="0.25">
      <c r="A327" s="187">
        <v>326</v>
      </c>
      <c r="B327" s="164" t="s">
        <v>704</v>
      </c>
      <c r="C327" s="171" t="s">
        <v>111</v>
      </c>
      <c r="D327" s="164" t="s">
        <v>705</v>
      </c>
      <c r="E327" s="170" t="str">
        <f>[1]!f_info_corp_fundmanagementcompany(B327)</f>
        <v>华夏基金</v>
      </c>
      <c r="F327" s="170" t="s">
        <v>3515</v>
      </c>
      <c r="G327" s="170" t="s">
        <v>2131</v>
      </c>
      <c r="H327" s="227"/>
    </row>
    <row r="328" spans="1:8" hidden="1" x14ac:dyDescent="0.25">
      <c r="A328" s="187">
        <v>327</v>
      </c>
      <c r="B328" s="150" t="s">
        <v>801</v>
      </c>
      <c r="C328" s="171" t="s">
        <v>3561</v>
      </c>
      <c r="D328" s="174" t="s">
        <v>802</v>
      </c>
      <c r="E328" s="170" t="str">
        <f>[1]!f_info_corp_fundmanagementcompany(B328)</f>
        <v>华夏基金</v>
      </c>
      <c r="F328" s="170" t="s">
        <v>3515</v>
      </c>
      <c r="G328" s="170" t="s">
        <v>2131</v>
      </c>
      <c r="H328" s="227"/>
    </row>
    <row r="329" spans="1:8" hidden="1" x14ac:dyDescent="0.25">
      <c r="A329" s="187">
        <v>328</v>
      </c>
      <c r="B329" s="176" t="s">
        <v>827</v>
      </c>
      <c r="C329" s="171" t="s">
        <v>111</v>
      </c>
      <c r="D329" s="174" t="s">
        <v>828</v>
      </c>
      <c r="E329" s="170" t="str">
        <f>[1]!f_info_corp_fundmanagementcompany(B329)</f>
        <v>华夏基金</v>
      </c>
      <c r="F329" s="170" t="s">
        <v>3515</v>
      </c>
      <c r="G329" s="170" t="s">
        <v>2131</v>
      </c>
      <c r="H329" s="227"/>
    </row>
    <row r="330" spans="1:8" hidden="1" x14ac:dyDescent="0.25">
      <c r="A330" s="187">
        <v>329</v>
      </c>
      <c r="B330" s="173" t="s">
        <v>140</v>
      </c>
      <c r="C330" s="171" t="s">
        <v>2239</v>
      </c>
      <c r="D330" s="173" t="s">
        <v>141</v>
      </c>
      <c r="E330" s="170" t="s">
        <v>1680</v>
      </c>
      <c r="F330" s="170" t="s">
        <v>3514</v>
      </c>
      <c r="G330" s="170" t="s">
        <v>3506</v>
      </c>
      <c r="H330" s="227"/>
    </row>
    <row r="331" spans="1:8" hidden="1" x14ac:dyDescent="0.25">
      <c r="A331" s="187">
        <v>330</v>
      </c>
      <c r="B331" s="173" t="s">
        <v>143</v>
      </c>
      <c r="C331" s="171" t="s">
        <v>2253</v>
      </c>
      <c r="D331" s="173" t="s">
        <v>144</v>
      </c>
      <c r="E331" s="170" t="s">
        <v>1680</v>
      </c>
      <c r="F331" s="170" t="s">
        <v>3514</v>
      </c>
      <c r="G331" s="170" t="s">
        <v>3506</v>
      </c>
      <c r="H331" s="227"/>
    </row>
    <row r="332" spans="1:8" ht="24.9" hidden="1" x14ac:dyDescent="0.25">
      <c r="A332" s="187">
        <v>331</v>
      </c>
      <c r="B332" s="170" t="s">
        <v>273</v>
      </c>
      <c r="C332" s="171" t="s">
        <v>2381</v>
      </c>
      <c r="D332" s="179" t="s">
        <v>2175</v>
      </c>
      <c r="E332" s="170" t="s">
        <v>1680</v>
      </c>
      <c r="F332" s="170" t="s">
        <v>3514</v>
      </c>
      <c r="G332" s="170" t="s">
        <v>2142</v>
      </c>
      <c r="H332" s="227"/>
    </row>
    <row r="333" spans="1:8" hidden="1" x14ac:dyDescent="0.25">
      <c r="A333" s="187">
        <v>332</v>
      </c>
      <c r="B333" s="169" t="s">
        <v>64</v>
      </c>
      <c r="C333" s="171" t="s">
        <v>111</v>
      </c>
      <c r="D333" s="169" t="s">
        <v>65</v>
      </c>
      <c r="E333" s="170" t="str">
        <f>[1]!f_info_corp_fundmanagementcompany(B333)</f>
        <v>华夏基金</v>
      </c>
      <c r="F333" s="170" t="s">
        <v>3514</v>
      </c>
      <c r="G333" s="170" t="s">
        <v>2143</v>
      </c>
      <c r="H333" s="227"/>
    </row>
    <row r="334" spans="1:8" hidden="1" x14ac:dyDescent="0.25">
      <c r="A334" s="187">
        <v>333</v>
      </c>
      <c r="B334" s="170" t="s">
        <v>3406</v>
      </c>
      <c r="C334" s="171" t="s">
        <v>3407</v>
      </c>
      <c r="D334" s="170" t="s">
        <v>3408</v>
      </c>
      <c r="E334" s="170" t="s">
        <v>1680</v>
      </c>
      <c r="F334" s="170" t="s">
        <v>3515</v>
      </c>
      <c r="G334" s="170" t="s">
        <v>2161</v>
      </c>
      <c r="H334" s="227"/>
    </row>
    <row r="335" spans="1:8" hidden="1" x14ac:dyDescent="0.25">
      <c r="A335" s="187">
        <v>334</v>
      </c>
      <c r="B335" s="164" t="s">
        <v>586</v>
      </c>
      <c r="C335" s="171" t="s">
        <v>3562</v>
      </c>
      <c r="D335" s="164" t="s">
        <v>587</v>
      </c>
      <c r="E335" s="170" t="str">
        <f>[1]!f_info_corp_fundmanagementcompany(B335)</f>
        <v>汇丰晋信基金</v>
      </c>
      <c r="F335" s="170" t="s">
        <v>3515</v>
      </c>
      <c r="G335" s="170" t="s">
        <v>2131</v>
      </c>
      <c r="H335" s="227"/>
    </row>
    <row r="336" spans="1:8" hidden="1" x14ac:dyDescent="0.25">
      <c r="A336" s="187">
        <v>335</v>
      </c>
      <c r="B336" s="177" t="s">
        <v>586</v>
      </c>
      <c r="C336" s="171" t="s">
        <v>3562</v>
      </c>
      <c r="D336" s="177" t="s">
        <v>587</v>
      </c>
      <c r="E336" s="170" t="str">
        <f>[1]!f_info_corp_fundmanagementcompany(B336)</f>
        <v>汇丰晋信基金</v>
      </c>
      <c r="F336" s="170" t="s">
        <v>3515</v>
      </c>
      <c r="G336" s="170" t="s">
        <v>2131</v>
      </c>
      <c r="H336" s="227"/>
    </row>
    <row r="337" spans="1:8" hidden="1" x14ac:dyDescent="0.25">
      <c r="A337" s="187">
        <v>336</v>
      </c>
      <c r="B337" s="177" t="s">
        <v>780</v>
      </c>
      <c r="C337" s="171" t="s">
        <v>3563</v>
      </c>
      <c r="D337" s="177" t="s">
        <v>781</v>
      </c>
      <c r="E337" s="170" t="str">
        <f>[1]!f_info_corp_fundmanagementcompany(B337)</f>
        <v>汇丰晋信基金</v>
      </c>
      <c r="F337" s="170" t="s">
        <v>3515</v>
      </c>
      <c r="G337" s="170" t="s">
        <v>2131</v>
      </c>
      <c r="H337" s="227"/>
    </row>
    <row r="338" spans="1:8" hidden="1" x14ac:dyDescent="0.25">
      <c r="A338" s="187">
        <v>337</v>
      </c>
      <c r="B338" s="150" t="s">
        <v>586</v>
      </c>
      <c r="C338" s="171" t="s">
        <v>3562</v>
      </c>
      <c r="D338" s="174" t="s">
        <v>587</v>
      </c>
      <c r="E338" s="170" t="str">
        <f>[1]!f_info_corp_fundmanagementcompany(B338)</f>
        <v>汇丰晋信基金</v>
      </c>
      <c r="F338" s="170" t="s">
        <v>3515</v>
      </c>
      <c r="G338" s="170" t="s">
        <v>2131</v>
      </c>
      <c r="H338" s="227"/>
    </row>
    <row r="339" spans="1:8" ht="24.9" hidden="1" x14ac:dyDescent="0.25">
      <c r="A339" s="187">
        <v>338</v>
      </c>
      <c r="B339" s="148" t="s">
        <v>1684</v>
      </c>
      <c r="C339" s="149" t="s">
        <v>1685</v>
      </c>
      <c r="D339" s="148" t="s">
        <v>2471</v>
      </c>
      <c r="E339" s="164" t="s">
        <v>1687</v>
      </c>
      <c r="F339" s="170" t="s">
        <v>3515</v>
      </c>
      <c r="G339" s="170" t="s">
        <v>2152</v>
      </c>
      <c r="H339" s="227"/>
    </row>
    <row r="340" spans="1:8" hidden="1" x14ac:dyDescent="0.25">
      <c r="A340" s="187">
        <v>339</v>
      </c>
      <c r="B340" s="148" t="s">
        <v>1688</v>
      </c>
      <c r="C340" s="149"/>
      <c r="D340" s="148" t="s">
        <v>1689</v>
      </c>
      <c r="E340" s="164" t="s">
        <v>1687</v>
      </c>
      <c r="F340" s="170" t="s">
        <v>3515</v>
      </c>
      <c r="G340" s="170" t="s">
        <v>2152</v>
      </c>
      <c r="H340" s="227"/>
    </row>
    <row r="341" spans="1:8" ht="24.9" hidden="1" x14ac:dyDescent="0.25">
      <c r="A341" s="187">
        <v>340</v>
      </c>
      <c r="B341" s="148" t="s">
        <v>1690</v>
      </c>
      <c r="C341" s="149" t="s">
        <v>1691</v>
      </c>
      <c r="D341" s="148" t="s">
        <v>2474</v>
      </c>
      <c r="E341" s="164" t="s">
        <v>1687</v>
      </c>
      <c r="F341" s="170" t="s">
        <v>3515</v>
      </c>
      <c r="G341" s="170" t="s">
        <v>2152</v>
      </c>
      <c r="H341" s="227"/>
    </row>
    <row r="342" spans="1:8" hidden="1" x14ac:dyDescent="0.25">
      <c r="A342" s="187">
        <v>341</v>
      </c>
      <c r="B342" s="171" t="s">
        <v>897</v>
      </c>
      <c r="C342" s="171"/>
      <c r="D342" s="170" t="s">
        <v>898</v>
      </c>
      <c r="E342" s="170" t="s">
        <v>1687</v>
      </c>
      <c r="F342" s="170" t="s">
        <v>3514</v>
      </c>
      <c r="G342" s="170" t="s">
        <v>2158</v>
      </c>
      <c r="H342" s="227"/>
    </row>
    <row r="343" spans="1:8" ht="24.9" hidden="1" x14ac:dyDescent="0.25">
      <c r="A343" s="187">
        <v>342</v>
      </c>
      <c r="B343" s="171" t="s">
        <v>986</v>
      </c>
      <c r="C343" s="171" t="s">
        <v>2993</v>
      </c>
      <c r="D343" s="170" t="s">
        <v>987</v>
      </c>
      <c r="E343" s="170" t="s">
        <v>1687</v>
      </c>
      <c r="F343" s="170" t="s">
        <v>3514</v>
      </c>
      <c r="G343" s="170" t="s">
        <v>2158</v>
      </c>
      <c r="H343" s="227"/>
    </row>
    <row r="344" spans="1:8" hidden="1" x14ac:dyDescent="0.25">
      <c r="A344" s="187">
        <v>343</v>
      </c>
      <c r="B344" s="171" t="s">
        <v>1000</v>
      </c>
      <c r="C344" s="171"/>
      <c r="D344" s="170" t="s">
        <v>1001</v>
      </c>
      <c r="E344" s="170" t="s">
        <v>1687</v>
      </c>
      <c r="F344" s="170" t="s">
        <v>3514</v>
      </c>
      <c r="G344" s="170" t="s">
        <v>2158</v>
      </c>
      <c r="H344" s="227"/>
    </row>
    <row r="345" spans="1:8" ht="24.9" hidden="1" x14ac:dyDescent="0.25">
      <c r="A345" s="187">
        <v>344</v>
      </c>
      <c r="B345" s="171" t="s">
        <v>1004</v>
      </c>
      <c r="C345" s="171" t="s">
        <v>3014</v>
      </c>
      <c r="D345" s="170" t="s">
        <v>1005</v>
      </c>
      <c r="E345" s="170" t="s">
        <v>1687</v>
      </c>
      <c r="F345" s="170" t="s">
        <v>3514</v>
      </c>
      <c r="G345" s="170" t="s">
        <v>2158</v>
      </c>
      <c r="H345" s="227"/>
    </row>
    <row r="346" spans="1:8" ht="24.9" hidden="1" x14ac:dyDescent="0.25">
      <c r="A346" s="187">
        <v>345</v>
      </c>
      <c r="B346" s="171" t="s">
        <v>1007</v>
      </c>
      <c r="C346" s="171" t="s">
        <v>3017</v>
      </c>
      <c r="D346" s="170" t="s">
        <v>1008</v>
      </c>
      <c r="E346" s="170" t="s">
        <v>1687</v>
      </c>
      <c r="F346" s="170" t="s">
        <v>3514</v>
      </c>
      <c r="G346" s="170" t="s">
        <v>2158</v>
      </c>
      <c r="H346" s="227"/>
    </row>
    <row r="347" spans="1:8" hidden="1" x14ac:dyDescent="0.25">
      <c r="A347" s="187">
        <v>346</v>
      </c>
      <c r="B347" s="171" t="s">
        <v>1196</v>
      </c>
      <c r="C347" s="171"/>
      <c r="D347" s="170" t="s">
        <v>1197</v>
      </c>
      <c r="E347" s="170" t="s">
        <v>1687</v>
      </c>
      <c r="F347" s="170" t="s">
        <v>3514</v>
      </c>
      <c r="G347" s="170" t="s">
        <v>2158</v>
      </c>
      <c r="H347" s="227"/>
    </row>
    <row r="348" spans="1:8" hidden="1" x14ac:dyDescent="0.25">
      <c r="A348" s="187">
        <v>347</v>
      </c>
      <c r="B348" s="171" t="s">
        <v>1227</v>
      </c>
      <c r="C348" s="171"/>
      <c r="D348" s="170" t="s">
        <v>1228</v>
      </c>
      <c r="E348" s="170" t="s">
        <v>1687</v>
      </c>
      <c r="F348" s="170" t="s">
        <v>3514</v>
      </c>
      <c r="G348" s="170" t="s">
        <v>2158</v>
      </c>
      <c r="H348" s="227"/>
    </row>
    <row r="349" spans="1:8" hidden="1" x14ac:dyDescent="0.25">
      <c r="A349" s="187">
        <v>348</v>
      </c>
      <c r="B349" s="171" t="s">
        <v>1237</v>
      </c>
      <c r="C349" s="171"/>
      <c r="D349" s="170" t="s">
        <v>1238</v>
      </c>
      <c r="E349" s="170" t="s">
        <v>1687</v>
      </c>
      <c r="F349" s="170" t="s">
        <v>3514</v>
      </c>
      <c r="G349" s="170" t="s">
        <v>2158</v>
      </c>
      <c r="H349" s="227"/>
    </row>
    <row r="350" spans="1:8" hidden="1" x14ac:dyDescent="0.25">
      <c r="A350" s="187">
        <v>349</v>
      </c>
      <c r="B350" s="171" t="s">
        <v>1338</v>
      </c>
      <c r="C350" s="171" t="s">
        <v>3335</v>
      </c>
      <c r="D350" s="170" t="s">
        <v>1339</v>
      </c>
      <c r="E350" s="170" t="s">
        <v>1687</v>
      </c>
      <c r="F350" s="170" t="s">
        <v>3514</v>
      </c>
      <c r="G350" s="170" t="s">
        <v>2158</v>
      </c>
      <c r="H350" s="227"/>
    </row>
    <row r="351" spans="1:8" hidden="1" x14ac:dyDescent="0.25">
      <c r="A351" s="187">
        <v>350</v>
      </c>
      <c r="B351" s="171" t="s">
        <v>1369</v>
      </c>
      <c r="C351" s="171"/>
      <c r="D351" s="170" t="s">
        <v>1370</v>
      </c>
      <c r="E351" s="170" t="s">
        <v>1687</v>
      </c>
      <c r="F351" s="170" t="s">
        <v>3514</v>
      </c>
      <c r="G351" s="170" t="s">
        <v>2158</v>
      </c>
      <c r="H351" s="227"/>
    </row>
    <row r="352" spans="1:8" ht="24.9" hidden="1" x14ac:dyDescent="0.25">
      <c r="A352" s="187">
        <v>351</v>
      </c>
      <c r="B352" s="173" t="s">
        <v>250</v>
      </c>
      <c r="C352" s="171" t="s">
        <v>2365</v>
      </c>
      <c r="D352" s="173" t="s">
        <v>251</v>
      </c>
      <c r="E352" s="170" t="s">
        <v>1687</v>
      </c>
      <c r="F352" s="170" t="s">
        <v>3514</v>
      </c>
      <c r="G352" s="170" t="s">
        <v>2140</v>
      </c>
      <c r="H352" s="227"/>
    </row>
    <row r="353" spans="1:8" ht="24.9" hidden="1" x14ac:dyDescent="0.25">
      <c r="A353" s="187">
        <v>352</v>
      </c>
      <c r="B353" s="173" t="s">
        <v>222</v>
      </c>
      <c r="C353" s="171" t="s">
        <v>2351</v>
      </c>
      <c r="D353" s="173" t="s">
        <v>223</v>
      </c>
      <c r="E353" s="170" t="s">
        <v>1687</v>
      </c>
      <c r="F353" s="170" t="s">
        <v>3514</v>
      </c>
      <c r="G353" s="170" t="s">
        <v>2140</v>
      </c>
      <c r="H353" s="227"/>
    </row>
    <row r="354" spans="1:8" hidden="1" x14ac:dyDescent="0.25">
      <c r="A354" s="187">
        <v>353</v>
      </c>
      <c r="B354" s="173" t="s">
        <v>333</v>
      </c>
      <c r="C354" s="171" t="s">
        <v>2419</v>
      </c>
      <c r="D354" s="173" t="s">
        <v>332</v>
      </c>
      <c r="E354" s="170" t="s">
        <v>1687</v>
      </c>
      <c r="F354" s="170" t="s">
        <v>3515</v>
      </c>
      <c r="G354" s="170" t="s">
        <v>2147</v>
      </c>
      <c r="H354" s="227"/>
    </row>
    <row r="355" spans="1:8" hidden="1" x14ac:dyDescent="0.25">
      <c r="A355" s="187">
        <v>354</v>
      </c>
      <c r="B355" s="170" t="s">
        <v>2022</v>
      </c>
      <c r="C355" s="171" t="s">
        <v>2023</v>
      </c>
      <c r="D355" s="170" t="s">
        <v>2508</v>
      </c>
      <c r="E355" s="170" t="s">
        <v>1687</v>
      </c>
      <c r="F355" s="170" t="s">
        <v>3515</v>
      </c>
      <c r="G355" s="170" t="s">
        <v>2144</v>
      </c>
      <c r="H355" s="227"/>
    </row>
    <row r="356" spans="1:8" hidden="1" x14ac:dyDescent="0.25">
      <c r="A356" s="187">
        <v>355</v>
      </c>
      <c r="B356" s="164" t="s">
        <v>768</v>
      </c>
      <c r="C356" s="171" t="s">
        <v>3564</v>
      </c>
      <c r="D356" s="164" t="s">
        <v>769</v>
      </c>
      <c r="E356" s="170" t="str">
        <f>[1]!f_info_corp_fundmanagementcompany(B356)</f>
        <v>汇添富基金</v>
      </c>
      <c r="F356" s="170" t="s">
        <v>3515</v>
      </c>
      <c r="G356" s="170" t="s">
        <v>2131</v>
      </c>
      <c r="H356" s="227"/>
    </row>
    <row r="357" spans="1:8" hidden="1" x14ac:dyDescent="0.25">
      <c r="A357" s="187">
        <v>356</v>
      </c>
      <c r="B357" s="176" t="s">
        <v>637</v>
      </c>
      <c r="C357" s="171" t="s">
        <v>111</v>
      </c>
      <c r="D357" s="174" t="s">
        <v>638</v>
      </c>
      <c r="E357" s="170" t="str">
        <f>[1]!f_info_corp_fundmanagementcompany(B357)</f>
        <v>汇添富基金</v>
      </c>
      <c r="F357" s="170" t="s">
        <v>3515</v>
      </c>
      <c r="G357" s="170" t="s">
        <v>2131</v>
      </c>
      <c r="H357" s="227"/>
    </row>
    <row r="358" spans="1:8" hidden="1" x14ac:dyDescent="0.25">
      <c r="A358" s="187">
        <v>357</v>
      </c>
      <c r="B358" s="175" t="s">
        <v>768</v>
      </c>
      <c r="C358" s="171" t="s">
        <v>3564</v>
      </c>
      <c r="D358" s="174" t="s">
        <v>769</v>
      </c>
      <c r="E358" s="170" t="str">
        <f>[1]!f_info_corp_fundmanagementcompany(B358)</f>
        <v>汇添富基金</v>
      </c>
      <c r="F358" s="170" t="s">
        <v>3515</v>
      </c>
      <c r="G358" s="170" t="s">
        <v>2131</v>
      </c>
      <c r="H358" s="227"/>
    </row>
    <row r="359" spans="1:8" ht="24.9" hidden="1" x14ac:dyDescent="0.25">
      <c r="A359" s="187">
        <v>358</v>
      </c>
      <c r="B359" s="173" t="s">
        <v>158</v>
      </c>
      <c r="C359" s="171" t="s">
        <v>2251</v>
      </c>
      <c r="D359" s="173" t="s">
        <v>159</v>
      </c>
      <c r="E359" s="170" t="s">
        <v>1687</v>
      </c>
      <c r="F359" s="170" t="s">
        <v>3514</v>
      </c>
      <c r="G359" s="170" t="s">
        <v>3506</v>
      </c>
      <c r="H359" s="227"/>
    </row>
    <row r="360" spans="1:8" hidden="1" x14ac:dyDescent="0.25">
      <c r="A360" s="187">
        <v>359</v>
      </c>
      <c r="B360" s="170" t="s">
        <v>272</v>
      </c>
      <c r="C360" s="171" t="s">
        <v>2379</v>
      </c>
      <c r="D360" s="179" t="s">
        <v>2174</v>
      </c>
      <c r="E360" s="170" t="s">
        <v>1687</v>
      </c>
      <c r="F360" s="170" t="s">
        <v>3514</v>
      </c>
      <c r="G360" s="170" t="s">
        <v>2142</v>
      </c>
      <c r="H360" s="227"/>
    </row>
    <row r="361" spans="1:8" hidden="1" x14ac:dyDescent="0.25">
      <c r="A361" s="187">
        <v>360</v>
      </c>
      <c r="B361" s="148" t="s">
        <v>1693</v>
      </c>
      <c r="C361" s="149"/>
      <c r="D361" s="148" t="s">
        <v>1694</v>
      </c>
      <c r="E361" s="164" t="s">
        <v>1695</v>
      </c>
      <c r="F361" s="170" t="s">
        <v>3514</v>
      </c>
      <c r="G361" s="170" t="s">
        <v>2152</v>
      </c>
      <c r="H361" s="227"/>
    </row>
    <row r="362" spans="1:8" ht="24.9" hidden="1" x14ac:dyDescent="0.25">
      <c r="A362" s="187">
        <v>361</v>
      </c>
      <c r="B362" s="148" t="s">
        <v>1696</v>
      </c>
      <c r="C362" s="149" t="s">
        <v>1697</v>
      </c>
      <c r="D362" s="148" t="s">
        <v>2484</v>
      </c>
      <c r="E362" s="164" t="s">
        <v>1695</v>
      </c>
      <c r="F362" s="170" t="s">
        <v>3515</v>
      </c>
      <c r="G362" s="170" t="s">
        <v>2152</v>
      </c>
      <c r="H362" s="227"/>
    </row>
    <row r="363" spans="1:8" ht="24.9" hidden="1" x14ac:dyDescent="0.25">
      <c r="A363" s="187">
        <v>362</v>
      </c>
      <c r="B363" s="171" t="s">
        <v>926</v>
      </c>
      <c r="C363" s="171" t="s">
        <v>2913</v>
      </c>
      <c r="D363" s="170" t="s">
        <v>927</v>
      </c>
      <c r="E363" s="170" t="s">
        <v>1695</v>
      </c>
      <c r="F363" s="170" t="s">
        <v>3514</v>
      </c>
      <c r="G363" s="170" t="s">
        <v>2158</v>
      </c>
      <c r="H363" s="227"/>
    </row>
    <row r="364" spans="1:8" ht="24.9" hidden="1" x14ac:dyDescent="0.25">
      <c r="A364" s="187">
        <v>363</v>
      </c>
      <c r="B364" s="171" t="s">
        <v>978</v>
      </c>
      <c r="C364" s="171" t="s">
        <v>2982</v>
      </c>
      <c r="D364" s="170" t="s">
        <v>979</v>
      </c>
      <c r="E364" s="170" t="s">
        <v>1695</v>
      </c>
      <c r="F364" s="170" t="s">
        <v>3514</v>
      </c>
      <c r="G364" s="170" t="s">
        <v>2158</v>
      </c>
      <c r="H364" s="227"/>
    </row>
    <row r="365" spans="1:8" ht="24.9" hidden="1" x14ac:dyDescent="0.25">
      <c r="A365" s="187">
        <v>364</v>
      </c>
      <c r="B365" s="171" t="s">
        <v>1153</v>
      </c>
      <c r="C365" s="171" t="s">
        <v>3169</v>
      </c>
      <c r="D365" s="170" t="s">
        <v>1154</v>
      </c>
      <c r="E365" s="170" t="s">
        <v>1695</v>
      </c>
      <c r="F365" s="170" t="s">
        <v>3514</v>
      </c>
      <c r="G365" s="170" t="s">
        <v>2158</v>
      </c>
      <c r="H365" s="227"/>
    </row>
    <row r="366" spans="1:8" hidden="1" x14ac:dyDescent="0.25">
      <c r="A366" s="187">
        <v>365</v>
      </c>
      <c r="B366" s="171" t="s">
        <v>1164</v>
      </c>
      <c r="C366" s="171"/>
      <c r="D366" s="170" t="s">
        <v>1165</v>
      </c>
      <c r="E366" s="170" t="s">
        <v>1695</v>
      </c>
      <c r="F366" s="170" t="s">
        <v>3514</v>
      </c>
      <c r="G366" s="170" t="s">
        <v>2158</v>
      </c>
      <c r="H366" s="227"/>
    </row>
    <row r="367" spans="1:8" hidden="1" x14ac:dyDescent="0.25">
      <c r="A367" s="187">
        <v>366</v>
      </c>
      <c r="B367" s="171" t="s">
        <v>1332</v>
      </c>
      <c r="C367" s="171"/>
      <c r="D367" s="170" t="s">
        <v>1333</v>
      </c>
      <c r="E367" s="170" t="s">
        <v>1695</v>
      </c>
      <c r="F367" s="170" t="s">
        <v>3514</v>
      </c>
      <c r="G367" s="170" t="s">
        <v>2158</v>
      </c>
      <c r="H367" s="227"/>
    </row>
    <row r="368" spans="1:8" hidden="1" x14ac:dyDescent="0.25">
      <c r="A368" s="187">
        <v>367</v>
      </c>
      <c r="B368" s="171" t="s">
        <v>1385</v>
      </c>
      <c r="C368" s="171"/>
      <c r="D368" s="170" t="s">
        <v>1386</v>
      </c>
      <c r="E368" s="170" t="s">
        <v>1695</v>
      </c>
      <c r="F368" s="170" t="s">
        <v>3514</v>
      </c>
      <c r="G368" s="170" t="s">
        <v>2158</v>
      </c>
      <c r="H368" s="227"/>
    </row>
    <row r="369" spans="1:8" hidden="1" x14ac:dyDescent="0.25">
      <c r="A369" s="187">
        <v>368</v>
      </c>
      <c r="B369" s="170" t="s">
        <v>1593</v>
      </c>
      <c r="C369" s="171" t="s">
        <v>2323</v>
      </c>
      <c r="D369" s="170" t="s">
        <v>1594</v>
      </c>
      <c r="E369" s="170" t="s">
        <v>1695</v>
      </c>
      <c r="F369" s="170" t="s">
        <v>3514</v>
      </c>
      <c r="G369" s="170" t="s">
        <v>2135</v>
      </c>
      <c r="H369" s="227"/>
    </row>
    <row r="370" spans="1:8" hidden="1" x14ac:dyDescent="0.25">
      <c r="A370" s="187">
        <v>369</v>
      </c>
      <c r="B370" s="164" t="s">
        <v>2527</v>
      </c>
      <c r="C370" s="181" t="s">
        <v>1854</v>
      </c>
      <c r="D370" s="164" t="s">
        <v>2673</v>
      </c>
      <c r="E370" s="164" t="s">
        <v>1695</v>
      </c>
      <c r="F370" s="170" t="s">
        <v>3515</v>
      </c>
      <c r="G370" s="170" t="s">
        <v>2154</v>
      </c>
      <c r="H370" s="227"/>
    </row>
    <row r="371" spans="1:8" hidden="1" x14ac:dyDescent="0.25">
      <c r="A371" s="187">
        <v>370</v>
      </c>
      <c r="B371" s="164" t="s">
        <v>2538</v>
      </c>
      <c r="C371" s="181"/>
      <c r="D371" s="164" t="s">
        <v>1853</v>
      </c>
      <c r="E371" s="164" t="s">
        <v>1695</v>
      </c>
      <c r="F371" s="170" t="s">
        <v>3515</v>
      </c>
      <c r="G371" s="170" t="s">
        <v>2154</v>
      </c>
      <c r="H371" s="227"/>
    </row>
    <row r="372" spans="1:8" hidden="1" x14ac:dyDescent="0.25">
      <c r="A372" s="187">
        <v>371</v>
      </c>
      <c r="B372" s="164" t="s">
        <v>1851</v>
      </c>
      <c r="C372" s="181"/>
      <c r="D372" s="164" t="s">
        <v>1852</v>
      </c>
      <c r="E372" s="164" t="s">
        <v>1695</v>
      </c>
      <c r="F372" s="170" t="s">
        <v>3515</v>
      </c>
      <c r="G372" s="170" t="s">
        <v>2154</v>
      </c>
      <c r="H372" s="227"/>
    </row>
    <row r="373" spans="1:8" hidden="1" x14ac:dyDescent="0.25">
      <c r="A373" s="187">
        <v>372</v>
      </c>
      <c r="B373" s="170" t="s">
        <v>73</v>
      </c>
      <c r="C373" s="171"/>
      <c r="D373" s="170" t="s">
        <v>2493</v>
      </c>
      <c r="E373" s="170" t="s">
        <v>1695</v>
      </c>
      <c r="F373" s="170" t="s">
        <v>3515</v>
      </c>
      <c r="G373" s="170" t="s">
        <v>2144</v>
      </c>
      <c r="H373" s="227"/>
    </row>
    <row r="374" spans="1:8" hidden="1" x14ac:dyDescent="0.25">
      <c r="A374" s="187">
        <v>373</v>
      </c>
      <c r="B374" s="170" t="s">
        <v>75</v>
      </c>
      <c r="C374" s="171"/>
      <c r="D374" s="170" t="s">
        <v>2495</v>
      </c>
      <c r="E374" s="170" t="s">
        <v>1695</v>
      </c>
      <c r="F374" s="170" t="s">
        <v>3515</v>
      </c>
      <c r="G374" s="170" t="s">
        <v>2144</v>
      </c>
      <c r="H374" s="227"/>
    </row>
    <row r="375" spans="1:8" hidden="1" x14ac:dyDescent="0.25">
      <c r="A375" s="187">
        <v>374</v>
      </c>
      <c r="B375" s="164" t="s">
        <v>512</v>
      </c>
      <c r="C375" s="171" t="s">
        <v>111</v>
      </c>
      <c r="D375" s="164" t="s">
        <v>513</v>
      </c>
      <c r="E375" s="170" t="str">
        <f>[1]!f_info_corp_fundmanagementcompany(B375)</f>
        <v>嘉实基金</v>
      </c>
      <c r="F375" s="170" t="s">
        <v>3515</v>
      </c>
      <c r="G375" s="170" t="s">
        <v>2131</v>
      </c>
      <c r="H375" s="227"/>
    </row>
    <row r="376" spans="1:8" hidden="1" x14ac:dyDescent="0.25">
      <c r="A376" s="187">
        <v>375</v>
      </c>
      <c r="B376" s="164" t="s">
        <v>524</v>
      </c>
      <c r="C376" s="171" t="s">
        <v>3565</v>
      </c>
      <c r="D376" s="164" t="s">
        <v>525</v>
      </c>
      <c r="E376" s="170" t="str">
        <f>[1]!f_info_corp_fundmanagementcompany(B376)</f>
        <v>嘉实基金</v>
      </c>
      <c r="F376" s="170" t="s">
        <v>3515</v>
      </c>
      <c r="G376" s="170" t="s">
        <v>2131</v>
      </c>
      <c r="H376" s="227"/>
    </row>
    <row r="377" spans="1:8" hidden="1" x14ac:dyDescent="0.25">
      <c r="A377" s="187">
        <v>376</v>
      </c>
      <c r="B377" s="164" t="s">
        <v>539</v>
      </c>
      <c r="C377" s="171" t="s">
        <v>111</v>
      </c>
      <c r="D377" s="164" t="s">
        <v>540</v>
      </c>
      <c r="E377" s="170" t="str">
        <f>[1]!f_info_corp_fundmanagementcompany(B377)</f>
        <v>嘉实基金</v>
      </c>
      <c r="F377" s="170" t="s">
        <v>3515</v>
      </c>
      <c r="G377" s="170" t="s">
        <v>2131</v>
      </c>
      <c r="H377" s="227"/>
    </row>
    <row r="378" spans="1:8" hidden="1" x14ac:dyDescent="0.25">
      <c r="A378" s="187">
        <v>377</v>
      </c>
      <c r="B378" s="164" t="s">
        <v>724</v>
      </c>
      <c r="C378" s="171" t="s">
        <v>3566</v>
      </c>
      <c r="D378" s="164" t="s">
        <v>725</v>
      </c>
      <c r="E378" s="170" t="str">
        <f>[1]!f_info_corp_fundmanagementcompany(B378)</f>
        <v>嘉实基金</v>
      </c>
      <c r="F378" s="170" t="s">
        <v>3515</v>
      </c>
      <c r="G378" s="170" t="s">
        <v>2131</v>
      </c>
      <c r="H378" s="227"/>
    </row>
    <row r="379" spans="1:8" hidden="1" x14ac:dyDescent="0.25">
      <c r="A379" s="187">
        <v>378</v>
      </c>
      <c r="B379" s="177" t="s">
        <v>539</v>
      </c>
      <c r="C379" s="171" t="s">
        <v>111</v>
      </c>
      <c r="D379" s="177" t="s">
        <v>540</v>
      </c>
      <c r="E379" s="170" t="str">
        <f>[1]!f_info_corp_fundmanagementcompany(B379)</f>
        <v>嘉实基金</v>
      </c>
      <c r="F379" s="170" t="s">
        <v>3515</v>
      </c>
      <c r="G379" s="170" t="s">
        <v>2131</v>
      </c>
      <c r="H379" s="227"/>
    </row>
    <row r="380" spans="1:8" hidden="1" x14ac:dyDescent="0.25">
      <c r="A380" s="187">
        <v>379</v>
      </c>
      <c r="B380" s="150" t="s">
        <v>524</v>
      </c>
      <c r="C380" s="171" t="s">
        <v>3565</v>
      </c>
      <c r="D380" s="174" t="s">
        <v>525</v>
      </c>
      <c r="E380" s="170" t="str">
        <f>[1]!f_info_corp_fundmanagementcompany(B380)</f>
        <v>嘉实基金</v>
      </c>
      <c r="F380" s="170" t="s">
        <v>3515</v>
      </c>
      <c r="G380" s="170" t="s">
        <v>2131</v>
      </c>
      <c r="H380" s="227"/>
    </row>
    <row r="381" spans="1:8" hidden="1" x14ac:dyDescent="0.25">
      <c r="A381" s="187">
        <v>380</v>
      </c>
      <c r="B381" s="176" t="s">
        <v>512</v>
      </c>
      <c r="C381" s="171" t="s">
        <v>111</v>
      </c>
      <c r="D381" s="174" t="s">
        <v>513</v>
      </c>
      <c r="E381" s="170" t="str">
        <f>[1]!f_info_corp_fundmanagementcompany(B381)</f>
        <v>嘉实基金</v>
      </c>
      <c r="F381" s="170" t="s">
        <v>3515</v>
      </c>
      <c r="G381" s="170" t="s">
        <v>2131</v>
      </c>
      <c r="H381" s="227"/>
    </row>
    <row r="382" spans="1:8" hidden="1" x14ac:dyDescent="0.25">
      <c r="A382" s="187">
        <v>381</v>
      </c>
      <c r="B382" s="175" t="s">
        <v>863</v>
      </c>
      <c r="C382" s="171" t="s">
        <v>3567</v>
      </c>
      <c r="D382" s="174" t="s">
        <v>864</v>
      </c>
      <c r="E382" s="170" t="str">
        <f>[1]!f_info_corp_fundmanagementcompany(B382)</f>
        <v>嘉实基金</v>
      </c>
      <c r="F382" s="170" t="s">
        <v>3515</v>
      </c>
      <c r="G382" s="170" t="s">
        <v>2131</v>
      </c>
      <c r="H382" s="227"/>
    </row>
    <row r="383" spans="1:8" hidden="1" x14ac:dyDescent="0.25">
      <c r="A383" s="187">
        <v>382</v>
      </c>
      <c r="B383" s="175" t="s">
        <v>598</v>
      </c>
      <c r="C383" s="171" t="s">
        <v>111</v>
      </c>
      <c r="D383" s="174" t="s">
        <v>599</v>
      </c>
      <c r="E383" s="170" t="str">
        <f>[1]!f_info_corp_fundmanagementcompany(B383)</f>
        <v>嘉实基金</v>
      </c>
      <c r="F383" s="170" t="s">
        <v>3515</v>
      </c>
      <c r="G383" s="170" t="s">
        <v>2131</v>
      </c>
      <c r="H383" s="227"/>
    </row>
    <row r="384" spans="1:8" ht="37.299999999999997" hidden="1" x14ac:dyDescent="0.25">
      <c r="A384" s="187">
        <v>383</v>
      </c>
      <c r="B384" s="171" t="s">
        <v>916</v>
      </c>
      <c r="C384" s="171" t="s">
        <v>2900</v>
      </c>
      <c r="D384" s="170" t="s">
        <v>917</v>
      </c>
      <c r="E384" s="170" t="s">
        <v>2203</v>
      </c>
      <c r="F384" s="170" t="s">
        <v>3514</v>
      </c>
      <c r="G384" s="170" t="s">
        <v>2158</v>
      </c>
      <c r="H384" s="227"/>
    </row>
    <row r="385" spans="1:8" hidden="1" x14ac:dyDescent="0.25">
      <c r="A385" s="187">
        <v>384</v>
      </c>
      <c r="B385" s="171" t="s">
        <v>956</v>
      </c>
      <c r="C385" s="171"/>
      <c r="D385" s="170" t="s">
        <v>957</v>
      </c>
      <c r="E385" s="170" t="s">
        <v>2203</v>
      </c>
      <c r="F385" s="170" t="s">
        <v>3514</v>
      </c>
      <c r="G385" s="170" t="s">
        <v>2158</v>
      </c>
      <c r="H385" s="227"/>
    </row>
    <row r="386" spans="1:8" hidden="1" x14ac:dyDescent="0.25">
      <c r="A386" s="187">
        <v>385</v>
      </c>
      <c r="B386" s="170" t="s">
        <v>1545</v>
      </c>
      <c r="C386" s="171" t="s">
        <v>2283</v>
      </c>
      <c r="D386" s="170" t="s">
        <v>1546</v>
      </c>
      <c r="E386" s="170" t="s">
        <v>2203</v>
      </c>
      <c r="F386" s="170" t="s">
        <v>3514</v>
      </c>
      <c r="G386" s="170" t="s">
        <v>2135</v>
      </c>
      <c r="H386" s="227"/>
    </row>
    <row r="387" spans="1:8" hidden="1" x14ac:dyDescent="0.25">
      <c r="A387" s="187">
        <v>386</v>
      </c>
      <c r="B387" s="164" t="s">
        <v>1855</v>
      </c>
      <c r="C387" s="181" t="s">
        <v>1856</v>
      </c>
      <c r="D387" s="164" t="s">
        <v>2771</v>
      </c>
      <c r="E387" s="164" t="s">
        <v>2203</v>
      </c>
      <c r="F387" s="170" t="s">
        <v>3515</v>
      </c>
      <c r="G387" s="170" t="s">
        <v>2154</v>
      </c>
      <c r="H387" s="227"/>
    </row>
    <row r="388" spans="1:8" hidden="1" x14ac:dyDescent="0.25">
      <c r="A388" s="187">
        <v>387</v>
      </c>
      <c r="B388" s="164" t="s">
        <v>1857</v>
      </c>
      <c r="C388" s="181"/>
      <c r="D388" s="164" t="s">
        <v>1858</v>
      </c>
      <c r="E388" s="164" t="s">
        <v>2203</v>
      </c>
      <c r="F388" s="170" t="s">
        <v>3515</v>
      </c>
      <c r="G388" s="170" t="s">
        <v>2154</v>
      </c>
      <c r="H388" s="227"/>
    </row>
    <row r="389" spans="1:8" hidden="1" x14ac:dyDescent="0.25">
      <c r="A389" s="187">
        <v>388</v>
      </c>
      <c r="B389" s="173" t="s">
        <v>366</v>
      </c>
      <c r="C389" s="171" t="s">
        <v>2403</v>
      </c>
      <c r="D389" s="173" t="s">
        <v>365</v>
      </c>
      <c r="E389" s="170" t="s">
        <v>2203</v>
      </c>
      <c r="F389" s="170" t="s">
        <v>3515</v>
      </c>
      <c r="G389" s="170" t="s">
        <v>2147</v>
      </c>
      <c r="H389" s="227"/>
    </row>
    <row r="390" spans="1:8" ht="37.299999999999997" hidden="1" x14ac:dyDescent="0.25">
      <c r="A390" s="187">
        <v>389</v>
      </c>
      <c r="B390" s="173" t="s">
        <v>1513</v>
      </c>
      <c r="C390" s="171" t="s">
        <v>2201</v>
      </c>
      <c r="D390" s="178" t="s">
        <v>1514</v>
      </c>
      <c r="E390" s="170" t="s">
        <v>2203</v>
      </c>
      <c r="F390" s="170" t="s">
        <v>3514</v>
      </c>
      <c r="G390" s="170" t="s">
        <v>3506</v>
      </c>
      <c r="H390" s="227"/>
    </row>
    <row r="391" spans="1:8" hidden="1" x14ac:dyDescent="0.25">
      <c r="A391" s="187">
        <v>390</v>
      </c>
      <c r="B391" s="173" t="s">
        <v>95</v>
      </c>
      <c r="C391" s="171" t="s">
        <v>2211</v>
      </c>
      <c r="D391" s="173" t="s">
        <v>96</v>
      </c>
      <c r="E391" s="170" t="s">
        <v>2203</v>
      </c>
      <c r="F391" s="170" t="s">
        <v>3514</v>
      </c>
      <c r="G391" s="170" t="s">
        <v>3506</v>
      </c>
      <c r="H391" s="227"/>
    </row>
    <row r="392" spans="1:8" hidden="1" x14ac:dyDescent="0.25">
      <c r="A392" s="187">
        <v>391</v>
      </c>
      <c r="B392" s="173" t="s">
        <v>99</v>
      </c>
      <c r="C392" s="171" t="s">
        <v>2210</v>
      </c>
      <c r="D392" s="173" t="s">
        <v>100</v>
      </c>
      <c r="E392" s="170" t="s">
        <v>2203</v>
      </c>
      <c r="F392" s="170" t="s">
        <v>3514</v>
      </c>
      <c r="G392" s="170" t="s">
        <v>3506</v>
      </c>
      <c r="H392" s="227"/>
    </row>
    <row r="393" spans="1:8" hidden="1" x14ac:dyDescent="0.25">
      <c r="A393" s="187">
        <v>392</v>
      </c>
      <c r="B393" s="173" t="s">
        <v>105</v>
      </c>
      <c r="C393" s="171" t="s">
        <v>2228</v>
      </c>
      <c r="D393" s="173" t="s">
        <v>106</v>
      </c>
      <c r="E393" s="170" t="s">
        <v>2203</v>
      </c>
      <c r="F393" s="170" t="s">
        <v>3514</v>
      </c>
      <c r="G393" s="170" t="s">
        <v>3506</v>
      </c>
      <c r="H393" s="227"/>
    </row>
    <row r="394" spans="1:8" hidden="1" x14ac:dyDescent="0.25">
      <c r="A394" s="187">
        <v>393</v>
      </c>
      <c r="B394" s="169" t="s">
        <v>66</v>
      </c>
      <c r="C394" s="171" t="s">
        <v>111</v>
      </c>
      <c r="D394" s="169" t="s">
        <v>67</v>
      </c>
      <c r="E394" s="170" t="str">
        <f>[1]!f_info_corp_fundmanagementcompany(B394)</f>
        <v>建信基金</v>
      </c>
      <c r="F394" s="170" t="s">
        <v>3514</v>
      </c>
      <c r="G394" s="170" t="s">
        <v>2143</v>
      </c>
      <c r="H394" s="227"/>
    </row>
    <row r="395" spans="1:8" hidden="1" x14ac:dyDescent="0.25">
      <c r="A395" s="187">
        <v>394</v>
      </c>
      <c r="B395" s="170" t="s">
        <v>1622</v>
      </c>
      <c r="C395" s="171" t="s">
        <v>3568</v>
      </c>
      <c r="D395" s="170" t="s">
        <v>1623</v>
      </c>
      <c r="E395" s="170" t="s">
        <v>2203</v>
      </c>
      <c r="F395" s="170" t="s">
        <v>3514</v>
      </c>
      <c r="G395" s="170" t="s">
        <v>2121</v>
      </c>
      <c r="H395" s="227"/>
    </row>
    <row r="396" spans="1:8" hidden="1" x14ac:dyDescent="0.25">
      <c r="A396" s="187">
        <v>395</v>
      </c>
      <c r="B396" s="171" t="s">
        <v>1066</v>
      </c>
      <c r="C396" s="171"/>
      <c r="D396" s="170" t="s">
        <v>1067</v>
      </c>
      <c r="E396" s="170" t="s">
        <v>2217</v>
      </c>
      <c r="F396" s="170" t="s">
        <v>3514</v>
      </c>
      <c r="G396" s="170" t="s">
        <v>2158</v>
      </c>
      <c r="H396" s="227"/>
    </row>
    <row r="397" spans="1:8" hidden="1" x14ac:dyDescent="0.25">
      <c r="A397" s="187">
        <v>396</v>
      </c>
      <c r="B397" s="170" t="s">
        <v>1575</v>
      </c>
      <c r="C397" s="171" t="s">
        <v>2309</v>
      </c>
      <c r="D397" s="170" t="s">
        <v>1576</v>
      </c>
      <c r="E397" s="170" t="s">
        <v>2217</v>
      </c>
      <c r="F397" s="170" t="s">
        <v>3514</v>
      </c>
      <c r="G397" s="170" t="s">
        <v>2135</v>
      </c>
      <c r="H397" s="227"/>
    </row>
    <row r="398" spans="1:8" hidden="1" x14ac:dyDescent="0.25">
      <c r="A398" s="187">
        <v>397</v>
      </c>
      <c r="B398" s="170" t="s">
        <v>1588</v>
      </c>
      <c r="C398" s="171" t="s">
        <v>2320</v>
      </c>
      <c r="D398" s="170" t="s">
        <v>1589</v>
      </c>
      <c r="E398" s="170" t="s">
        <v>2217</v>
      </c>
      <c r="F398" s="170" t="s">
        <v>3514</v>
      </c>
      <c r="G398" s="170" t="s">
        <v>2135</v>
      </c>
      <c r="H398" s="227"/>
    </row>
    <row r="399" spans="1:8" hidden="1" x14ac:dyDescent="0.25">
      <c r="A399" s="187">
        <v>398</v>
      </c>
      <c r="B399" s="164" t="s">
        <v>419</v>
      </c>
      <c r="C399" s="181"/>
      <c r="D399" s="164" t="s">
        <v>420</v>
      </c>
      <c r="E399" s="164" t="s">
        <v>2217</v>
      </c>
      <c r="F399" s="170" t="s">
        <v>3515</v>
      </c>
      <c r="G399" s="170" t="s">
        <v>2154</v>
      </c>
      <c r="H399" s="227"/>
    </row>
    <row r="400" spans="1:8" hidden="1" x14ac:dyDescent="0.25">
      <c r="A400" s="187">
        <v>399</v>
      </c>
      <c r="B400" s="164" t="s">
        <v>449</v>
      </c>
      <c r="C400" s="181"/>
      <c r="D400" s="164" t="s">
        <v>450</v>
      </c>
      <c r="E400" s="164" t="s">
        <v>2217</v>
      </c>
      <c r="F400" s="170" t="s">
        <v>3515</v>
      </c>
      <c r="G400" s="170" t="s">
        <v>2154</v>
      </c>
      <c r="H400" s="227"/>
    </row>
    <row r="401" spans="1:8" hidden="1" x14ac:dyDescent="0.25">
      <c r="A401" s="187">
        <v>400</v>
      </c>
      <c r="B401" s="164" t="s">
        <v>2595</v>
      </c>
      <c r="C401" s="181"/>
      <c r="D401" s="164" t="s">
        <v>2839</v>
      </c>
      <c r="E401" s="164" t="s">
        <v>2217</v>
      </c>
      <c r="F401" s="170" t="s">
        <v>3515</v>
      </c>
      <c r="G401" s="170" t="s">
        <v>2154</v>
      </c>
      <c r="H401" s="227"/>
    </row>
    <row r="402" spans="1:8" hidden="1" x14ac:dyDescent="0.25">
      <c r="A402" s="187">
        <v>401</v>
      </c>
      <c r="B402" s="173" t="s">
        <v>230</v>
      </c>
      <c r="C402" s="171" t="s">
        <v>2354</v>
      </c>
      <c r="D402" s="173" t="s">
        <v>231</v>
      </c>
      <c r="E402" s="170" t="s">
        <v>2217</v>
      </c>
      <c r="F402" s="170" t="s">
        <v>3514</v>
      </c>
      <c r="G402" s="170" t="s">
        <v>2140</v>
      </c>
      <c r="H402" s="227"/>
    </row>
    <row r="403" spans="1:8" hidden="1" x14ac:dyDescent="0.25">
      <c r="A403" s="187">
        <v>402</v>
      </c>
      <c r="B403" s="164" t="s">
        <v>558</v>
      </c>
      <c r="C403" s="171" t="s">
        <v>111</v>
      </c>
      <c r="D403" s="164" t="s">
        <v>559</v>
      </c>
      <c r="E403" s="170" t="str">
        <f>[1]!f_info_corp_fundmanagementcompany(B403)</f>
        <v>交银施罗德基金</v>
      </c>
      <c r="F403" s="170" t="s">
        <v>3515</v>
      </c>
      <c r="G403" s="170" t="s">
        <v>2131</v>
      </c>
      <c r="H403" s="227"/>
    </row>
    <row r="404" spans="1:8" hidden="1" x14ac:dyDescent="0.25">
      <c r="A404" s="187">
        <v>403</v>
      </c>
      <c r="B404" s="164" t="s">
        <v>606</v>
      </c>
      <c r="C404" s="171" t="s">
        <v>111</v>
      </c>
      <c r="D404" s="164" t="s">
        <v>607</v>
      </c>
      <c r="E404" s="170" t="str">
        <f>[1]!f_info_corp_fundmanagementcompany(B404)</f>
        <v>交银施罗德基金</v>
      </c>
      <c r="F404" s="170" t="s">
        <v>3515</v>
      </c>
      <c r="G404" s="170" t="s">
        <v>2131</v>
      </c>
      <c r="H404" s="227"/>
    </row>
    <row r="405" spans="1:8" hidden="1" x14ac:dyDescent="0.25">
      <c r="A405" s="187">
        <v>404</v>
      </c>
      <c r="B405" s="164" t="s">
        <v>709</v>
      </c>
      <c r="C405" s="171" t="s">
        <v>111</v>
      </c>
      <c r="D405" s="164" t="s">
        <v>710</v>
      </c>
      <c r="E405" s="170" t="str">
        <f>[1]!f_info_corp_fundmanagementcompany(B405)</f>
        <v>交银施罗德基金</v>
      </c>
      <c r="F405" s="170" t="s">
        <v>3515</v>
      </c>
      <c r="G405" s="170" t="s">
        <v>2131</v>
      </c>
      <c r="H405" s="227"/>
    </row>
    <row r="406" spans="1:8" hidden="1" x14ac:dyDescent="0.25">
      <c r="A406" s="187">
        <v>405</v>
      </c>
      <c r="B406" s="176" t="s">
        <v>606</v>
      </c>
      <c r="C406" s="171" t="s">
        <v>111</v>
      </c>
      <c r="D406" s="174"/>
      <c r="E406" s="170" t="str">
        <f>[1]!f_info_corp_fundmanagementcompany(B406)</f>
        <v>交银施罗德基金</v>
      </c>
      <c r="F406" s="170" t="s">
        <v>3515</v>
      </c>
      <c r="G406" s="170" t="s">
        <v>2131</v>
      </c>
      <c r="H406" s="227"/>
    </row>
    <row r="407" spans="1:8" hidden="1" x14ac:dyDescent="0.25">
      <c r="A407" s="187">
        <v>406</v>
      </c>
      <c r="B407" s="176" t="s">
        <v>635</v>
      </c>
      <c r="C407" s="171" t="s">
        <v>111</v>
      </c>
      <c r="D407" s="174" t="s">
        <v>636</v>
      </c>
      <c r="E407" s="170" t="str">
        <f>[1]!f_info_corp_fundmanagementcompany(B407)</f>
        <v>交银施罗德基金</v>
      </c>
      <c r="F407" s="170" t="s">
        <v>3515</v>
      </c>
      <c r="G407" s="170" t="s">
        <v>2131</v>
      </c>
      <c r="H407" s="227"/>
    </row>
    <row r="408" spans="1:8" hidden="1" x14ac:dyDescent="0.25">
      <c r="A408" s="187">
        <v>407</v>
      </c>
      <c r="B408" s="175" t="s">
        <v>709</v>
      </c>
      <c r="C408" s="171" t="s">
        <v>111</v>
      </c>
      <c r="D408" s="174" t="s">
        <v>710</v>
      </c>
      <c r="E408" s="170" t="str">
        <f>[1]!f_info_corp_fundmanagementcompany(B408)</f>
        <v>交银施罗德基金</v>
      </c>
      <c r="F408" s="170" t="s">
        <v>3515</v>
      </c>
      <c r="G408" s="170" t="s">
        <v>2131</v>
      </c>
      <c r="H408" s="227"/>
    </row>
    <row r="409" spans="1:8" hidden="1" x14ac:dyDescent="0.25">
      <c r="A409" s="187">
        <v>408</v>
      </c>
      <c r="B409" s="164" t="s">
        <v>419</v>
      </c>
      <c r="C409" s="171" t="s">
        <v>111</v>
      </c>
      <c r="D409" s="164" t="s">
        <v>420</v>
      </c>
      <c r="E409" s="170" t="str">
        <f>[1]!f_info_corp_fundmanagementcompany(B409)</f>
        <v>交银施罗德基金</v>
      </c>
      <c r="F409" s="170" t="s">
        <v>3515</v>
      </c>
      <c r="G409" s="170" t="s">
        <v>2150</v>
      </c>
      <c r="H409" s="227"/>
    </row>
    <row r="410" spans="1:8" hidden="1" x14ac:dyDescent="0.25">
      <c r="A410" s="187">
        <v>409</v>
      </c>
      <c r="B410" s="164" t="s">
        <v>425</v>
      </c>
      <c r="C410" s="171" t="s">
        <v>3569</v>
      </c>
      <c r="D410" s="164" t="s">
        <v>426</v>
      </c>
      <c r="E410" s="170" t="str">
        <f>[1]!f_info_corp_fundmanagementcompany(B410)</f>
        <v>交银施罗德基金</v>
      </c>
      <c r="F410" s="170" t="s">
        <v>3515</v>
      </c>
      <c r="G410" s="170" t="s">
        <v>2150</v>
      </c>
      <c r="H410" s="227"/>
    </row>
    <row r="411" spans="1:8" hidden="1" x14ac:dyDescent="0.25">
      <c r="A411" s="187">
        <v>410</v>
      </c>
      <c r="B411" s="164" t="s">
        <v>437</v>
      </c>
      <c r="C411" s="171" t="s">
        <v>3570</v>
      </c>
      <c r="D411" s="164" t="s">
        <v>438</v>
      </c>
      <c r="E411" s="170" t="str">
        <f>[1]!f_info_corp_fundmanagementcompany(B411)</f>
        <v>交银施罗德基金</v>
      </c>
      <c r="F411" s="170" t="s">
        <v>3515</v>
      </c>
      <c r="G411" s="170" t="s">
        <v>2150</v>
      </c>
      <c r="H411" s="227"/>
    </row>
    <row r="412" spans="1:8" hidden="1" x14ac:dyDescent="0.25">
      <c r="A412" s="187">
        <v>411</v>
      </c>
      <c r="B412" s="164" t="s">
        <v>445</v>
      </c>
      <c r="C412" s="171" t="s">
        <v>3571</v>
      </c>
      <c r="D412" s="164" t="s">
        <v>446</v>
      </c>
      <c r="E412" s="170" t="str">
        <f>[1]!f_info_corp_fundmanagementcompany(B412)</f>
        <v>交银施罗德基金</v>
      </c>
      <c r="F412" s="170" t="s">
        <v>3515</v>
      </c>
      <c r="G412" s="170" t="s">
        <v>2150</v>
      </c>
      <c r="H412" s="227"/>
    </row>
    <row r="413" spans="1:8" hidden="1" x14ac:dyDescent="0.25">
      <c r="A413" s="187">
        <v>412</v>
      </c>
      <c r="B413" s="164" t="s">
        <v>449</v>
      </c>
      <c r="C413" s="171" t="s">
        <v>111</v>
      </c>
      <c r="D413" s="164" t="s">
        <v>450</v>
      </c>
      <c r="E413" s="170" t="str">
        <f>[1]!f_info_corp_fundmanagementcompany(B413)</f>
        <v>交银施罗德基金</v>
      </c>
      <c r="F413" s="170" t="s">
        <v>3515</v>
      </c>
      <c r="G413" s="170" t="s">
        <v>2150</v>
      </c>
      <c r="H413" s="227"/>
    </row>
    <row r="414" spans="1:8" hidden="1" x14ac:dyDescent="0.25">
      <c r="A414" s="187">
        <v>413</v>
      </c>
      <c r="B414" s="164" t="s">
        <v>457</v>
      </c>
      <c r="C414" s="171" t="s">
        <v>3572</v>
      </c>
      <c r="D414" s="164" t="s">
        <v>458</v>
      </c>
      <c r="E414" s="170" t="str">
        <f>[1]!f_info_corp_fundmanagementcompany(B414)</f>
        <v>交银施罗德基金</v>
      </c>
      <c r="F414" s="170" t="s">
        <v>3515</v>
      </c>
      <c r="G414" s="170" t="s">
        <v>2150</v>
      </c>
      <c r="H414" s="227"/>
    </row>
    <row r="415" spans="1:8" hidden="1" x14ac:dyDescent="0.25">
      <c r="A415" s="187">
        <v>414</v>
      </c>
      <c r="B415" s="173" t="s">
        <v>125</v>
      </c>
      <c r="C415" s="171" t="s">
        <v>2215</v>
      </c>
      <c r="D415" s="173" t="s">
        <v>126</v>
      </c>
      <c r="E415" s="170" t="s">
        <v>2217</v>
      </c>
      <c r="F415" s="170" t="s">
        <v>3514</v>
      </c>
      <c r="G415" s="170" t="s">
        <v>3506</v>
      </c>
      <c r="H415" s="227"/>
    </row>
    <row r="416" spans="1:8" hidden="1" x14ac:dyDescent="0.25">
      <c r="A416" s="187">
        <v>415</v>
      </c>
      <c r="B416" s="164" t="s">
        <v>521</v>
      </c>
      <c r="C416" s="171" t="s">
        <v>3573</v>
      </c>
      <c r="D416" s="164" t="s">
        <v>522</v>
      </c>
      <c r="E416" s="170" t="str">
        <f>[1]!f_info_corp_fundmanagementcompany(B416)</f>
        <v>金鹰基金</v>
      </c>
      <c r="F416" s="170" t="s">
        <v>3515</v>
      </c>
      <c r="G416" s="170" t="s">
        <v>2131</v>
      </c>
      <c r="H416" s="227"/>
    </row>
    <row r="417" spans="1:8" hidden="1" x14ac:dyDescent="0.25">
      <c r="A417" s="187">
        <v>416</v>
      </c>
      <c r="B417" s="177" t="s">
        <v>521</v>
      </c>
      <c r="C417" s="171" t="s">
        <v>3573</v>
      </c>
      <c r="D417" s="177" t="s">
        <v>522</v>
      </c>
      <c r="E417" s="170" t="str">
        <f>[1]!f_info_corp_fundmanagementcompany(B417)</f>
        <v>金鹰基金</v>
      </c>
      <c r="F417" s="170" t="s">
        <v>3515</v>
      </c>
      <c r="G417" s="170" t="s">
        <v>2131</v>
      </c>
      <c r="H417" s="227"/>
    </row>
    <row r="418" spans="1:8" hidden="1" x14ac:dyDescent="0.25">
      <c r="A418" s="187">
        <v>417</v>
      </c>
      <c r="B418" s="175" t="s">
        <v>847</v>
      </c>
      <c r="C418" s="171" t="s">
        <v>111</v>
      </c>
      <c r="D418" s="174" t="s">
        <v>848</v>
      </c>
      <c r="E418" s="170" t="str">
        <f>[1]!f_info_corp_fundmanagementcompany(B418)</f>
        <v>金鹰基金</v>
      </c>
      <c r="F418" s="170" t="s">
        <v>3515</v>
      </c>
      <c r="G418" s="170" t="s">
        <v>2131</v>
      </c>
      <c r="H418" s="227"/>
    </row>
    <row r="419" spans="1:8" hidden="1" x14ac:dyDescent="0.25">
      <c r="A419" s="187">
        <v>418</v>
      </c>
      <c r="B419" s="171" t="s">
        <v>1315</v>
      </c>
      <c r="C419" s="171"/>
      <c r="D419" s="170" t="s">
        <v>1316</v>
      </c>
      <c r="E419" s="170" t="s">
        <v>2259</v>
      </c>
      <c r="F419" s="170" t="s">
        <v>3514</v>
      </c>
      <c r="G419" s="170" t="s">
        <v>2158</v>
      </c>
      <c r="H419" s="227"/>
    </row>
    <row r="420" spans="1:8" hidden="1" x14ac:dyDescent="0.25">
      <c r="A420" s="187">
        <v>419</v>
      </c>
      <c r="B420" s="164" t="s">
        <v>1860</v>
      </c>
      <c r="C420" s="181" t="s">
        <v>1861</v>
      </c>
      <c r="D420" s="164" t="s">
        <v>2642</v>
      </c>
      <c r="E420" s="164" t="s">
        <v>2259</v>
      </c>
      <c r="F420" s="170" t="s">
        <v>3515</v>
      </c>
      <c r="G420" s="170" t="s">
        <v>2154</v>
      </c>
      <c r="H420" s="227"/>
    </row>
    <row r="421" spans="1:8" hidden="1" x14ac:dyDescent="0.25">
      <c r="A421" s="187">
        <v>420</v>
      </c>
      <c r="B421" s="164" t="s">
        <v>1862</v>
      </c>
      <c r="C421" s="181" t="s">
        <v>1863</v>
      </c>
      <c r="D421" s="164" t="s">
        <v>2744</v>
      </c>
      <c r="E421" s="164" t="s">
        <v>2259</v>
      </c>
      <c r="F421" s="170" t="s">
        <v>3515</v>
      </c>
      <c r="G421" s="170" t="s">
        <v>2154</v>
      </c>
      <c r="H421" s="227"/>
    </row>
    <row r="422" spans="1:8" hidden="1" x14ac:dyDescent="0.25">
      <c r="A422" s="187">
        <v>421</v>
      </c>
      <c r="B422" s="164" t="s">
        <v>1864</v>
      </c>
      <c r="C422" s="181" t="s">
        <v>1865</v>
      </c>
      <c r="D422" s="164" t="s">
        <v>2651</v>
      </c>
      <c r="E422" s="164" t="s">
        <v>2259</v>
      </c>
      <c r="F422" s="170" t="s">
        <v>3515</v>
      </c>
      <c r="G422" s="170" t="s">
        <v>2154</v>
      </c>
      <c r="H422" s="227"/>
    </row>
    <row r="423" spans="1:8" hidden="1" x14ac:dyDescent="0.25">
      <c r="A423" s="187">
        <v>422</v>
      </c>
      <c r="B423" s="173" t="s">
        <v>306</v>
      </c>
      <c r="C423" s="171" t="s">
        <v>2440</v>
      </c>
      <c r="D423" s="173" t="s">
        <v>305</v>
      </c>
      <c r="E423" s="170" t="s">
        <v>2259</v>
      </c>
      <c r="F423" s="170" t="s">
        <v>3515</v>
      </c>
      <c r="G423" s="170" t="s">
        <v>2147</v>
      </c>
      <c r="H423" s="227"/>
    </row>
    <row r="424" spans="1:8" hidden="1" x14ac:dyDescent="0.25">
      <c r="A424" s="187">
        <v>423</v>
      </c>
      <c r="B424" s="177" t="s">
        <v>792</v>
      </c>
      <c r="C424" s="171" t="s">
        <v>3574</v>
      </c>
      <c r="D424" s="177" t="s">
        <v>793</v>
      </c>
      <c r="E424" s="170" t="str">
        <f>[1]!f_info_corp_fundmanagementcompany(B424)</f>
        <v>景顺长城基金</v>
      </c>
      <c r="F424" s="170" t="s">
        <v>3515</v>
      </c>
      <c r="G424" s="170" t="s">
        <v>2131</v>
      </c>
      <c r="H424" s="227"/>
    </row>
    <row r="425" spans="1:8" hidden="1" x14ac:dyDescent="0.25">
      <c r="A425" s="187">
        <v>424</v>
      </c>
      <c r="B425" s="176" t="s">
        <v>757</v>
      </c>
      <c r="C425" s="171" t="s">
        <v>111</v>
      </c>
      <c r="D425" s="174" t="s">
        <v>758</v>
      </c>
      <c r="E425" s="170" t="str">
        <f>[1]!f_info_corp_fundmanagementcompany(B425)</f>
        <v>景顺长城基金</v>
      </c>
      <c r="F425" s="170" t="s">
        <v>3515</v>
      </c>
      <c r="G425" s="170" t="s">
        <v>2131</v>
      </c>
      <c r="H425" s="227"/>
    </row>
    <row r="426" spans="1:8" hidden="1" x14ac:dyDescent="0.25">
      <c r="A426" s="187">
        <v>425</v>
      </c>
      <c r="B426" s="176" t="s">
        <v>748</v>
      </c>
      <c r="C426" s="171" t="s">
        <v>111</v>
      </c>
      <c r="D426" s="174" t="s">
        <v>749</v>
      </c>
      <c r="E426" s="170" t="str">
        <f>[1]!f_info_corp_fundmanagementcompany(B426)</f>
        <v>景顺长城基金</v>
      </c>
      <c r="F426" s="170" t="s">
        <v>3515</v>
      </c>
      <c r="G426" s="170" t="s">
        <v>2131</v>
      </c>
      <c r="H426" s="227"/>
    </row>
    <row r="427" spans="1:8" hidden="1" x14ac:dyDescent="0.25">
      <c r="A427" s="187">
        <v>426</v>
      </c>
      <c r="B427" s="176" t="s">
        <v>759</v>
      </c>
      <c r="C427" s="171" t="s">
        <v>111</v>
      </c>
      <c r="D427" s="174" t="s">
        <v>760</v>
      </c>
      <c r="E427" s="170" t="str">
        <f>[1]!f_info_corp_fundmanagementcompany(B427)</f>
        <v>景顺长城基金</v>
      </c>
      <c r="F427" s="170" t="s">
        <v>3515</v>
      </c>
      <c r="G427" s="170" t="s">
        <v>2131</v>
      </c>
      <c r="H427" s="227"/>
    </row>
    <row r="428" spans="1:8" hidden="1" x14ac:dyDescent="0.25">
      <c r="A428" s="187">
        <v>427</v>
      </c>
      <c r="B428" s="176" t="s">
        <v>761</v>
      </c>
      <c r="C428" s="171" t="s">
        <v>111</v>
      </c>
      <c r="D428" s="174" t="s">
        <v>762</v>
      </c>
      <c r="E428" s="170" t="str">
        <f>[1]!f_info_corp_fundmanagementcompany(B428)</f>
        <v>景顺长城基金</v>
      </c>
      <c r="F428" s="170" t="s">
        <v>3515</v>
      </c>
      <c r="G428" s="170" t="s">
        <v>2131</v>
      </c>
      <c r="H428" s="227"/>
    </row>
    <row r="429" spans="1:8" hidden="1" x14ac:dyDescent="0.25">
      <c r="A429" s="187">
        <v>428</v>
      </c>
      <c r="B429" s="150" t="s">
        <v>838</v>
      </c>
      <c r="C429" s="171" t="s">
        <v>111</v>
      </c>
      <c r="D429" s="174" t="s">
        <v>839</v>
      </c>
      <c r="E429" s="170" t="str">
        <f>[1]!f_info_corp_fundmanagementcompany(B429)</f>
        <v>景顺长城基金</v>
      </c>
      <c r="F429" s="170" t="s">
        <v>3515</v>
      </c>
      <c r="G429" s="170" t="s">
        <v>2131</v>
      </c>
      <c r="H429" s="227"/>
    </row>
    <row r="430" spans="1:8" hidden="1" x14ac:dyDescent="0.25">
      <c r="A430" s="187">
        <v>429</v>
      </c>
      <c r="B430" s="173" t="s">
        <v>152</v>
      </c>
      <c r="C430" s="171" t="s">
        <v>2257</v>
      </c>
      <c r="D430" s="173" t="s">
        <v>153</v>
      </c>
      <c r="E430" s="170" t="s">
        <v>2259</v>
      </c>
      <c r="F430" s="170" t="s">
        <v>3514</v>
      </c>
      <c r="G430" s="170" t="s">
        <v>3506</v>
      </c>
      <c r="H430" s="227"/>
    </row>
    <row r="431" spans="1:8" hidden="1" x14ac:dyDescent="0.25">
      <c r="A431" s="187">
        <v>430</v>
      </c>
      <c r="B431" s="173" t="s">
        <v>176</v>
      </c>
      <c r="C431" s="171" t="s">
        <v>2263</v>
      </c>
      <c r="D431" s="173" t="s">
        <v>177</v>
      </c>
      <c r="E431" s="170" t="s">
        <v>2259</v>
      </c>
      <c r="F431" s="170" t="s">
        <v>3514</v>
      </c>
      <c r="G431" s="170" t="s">
        <v>3506</v>
      </c>
      <c r="H431" s="227"/>
    </row>
    <row r="432" spans="1:8" hidden="1" x14ac:dyDescent="0.25">
      <c r="A432" s="187">
        <v>431</v>
      </c>
      <c r="B432" s="170" t="s">
        <v>1624</v>
      </c>
      <c r="C432" s="171" t="s">
        <v>111</v>
      </c>
      <c r="D432" s="170" t="s">
        <v>1625</v>
      </c>
      <c r="E432" s="170" t="s">
        <v>2259</v>
      </c>
      <c r="F432" s="170" t="s">
        <v>3514</v>
      </c>
      <c r="G432" s="170" t="s">
        <v>2121</v>
      </c>
      <c r="H432" s="227"/>
    </row>
    <row r="433" spans="1:8" hidden="1" x14ac:dyDescent="0.25">
      <c r="A433" s="187">
        <v>432</v>
      </c>
      <c r="B433" s="170" t="s">
        <v>1568</v>
      </c>
      <c r="C433" s="171" t="s">
        <v>111</v>
      </c>
      <c r="D433" s="170" t="s">
        <v>1569</v>
      </c>
      <c r="E433" s="170" t="s">
        <v>2304</v>
      </c>
      <c r="F433" s="170" t="s">
        <v>3514</v>
      </c>
      <c r="G433" s="170" t="s">
        <v>2135</v>
      </c>
      <c r="H433" s="227"/>
    </row>
    <row r="434" spans="1:8" hidden="1" x14ac:dyDescent="0.25">
      <c r="A434" s="187">
        <v>433</v>
      </c>
      <c r="B434" s="164" t="s">
        <v>2592</v>
      </c>
      <c r="C434" s="181"/>
      <c r="D434" s="164" t="s">
        <v>2834</v>
      </c>
      <c r="E434" s="164" t="s">
        <v>2304</v>
      </c>
      <c r="F434" s="170" t="s">
        <v>3515</v>
      </c>
      <c r="G434" s="170" t="s">
        <v>2154</v>
      </c>
      <c r="H434" s="227"/>
    </row>
    <row r="435" spans="1:8" hidden="1" x14ac:dyDescent="0.25">
      <c r="A435" s="187">
        <v>434</v>
      </c>
      <c r="B435" s="164" t="s">
        <v>2546</v>
      </c>
      <c r="C435" s="181" t="s">
        <v>1867</v>
      </c>
      <c r="D435" s="164" t="s">
        <v>2711</v>
      </c>
      <c r="E435" s="164" t="s">
        <v>2304</v>
      </c>
      <c r="F435" s="170" t="s">
        <v>3515</v>
      </c>
      <c r="G435" s="170" t="s">
        <v>2154</v>
      </c>
      <c r="H435" s="227"/>
    </row>
    <row r="436" spans="1:8" hidden="1" x14ac:dyDescent="0.25">
      <c r="A436" s="187">
        <v>435</v>
      </c>
      <c r="B436" s="164" t="s">
        <v>1866</v>
      </c>
      <c r="C436" s="181" t="s">
        <v>2639</v>
      </c>
      <c r="D436" s="164" t="s">
        <v>2640</v>
      </c>
      <c r="E436" s="164" t="s">
        <v>2304</v>
      </c>
      <c r="F436" s="170" t="s">
        <v>3515</v>
      </c>
      <c r="G436" s="170" t="s">
        <v>2154</v>
      </c>
      <c r="H436" s="227"/>
    </row>
    <row r="437" spans="1:8" ht="24.9" hidden="1" x14ac:dyDescent="0.25">
      <c r="A437" s="187">
        <v>436</v>
      </c>
      <c r="B437" s="148" t="s">
        <v>1699</v>
      </c>
      <c r="C437" s="149" t="s">
        <v>1700</v>
      </c>
      <c r="D437" s="148" t="s">
        <v>1701</v>
      </c>
      <c r="E437" s="164" t="s">
        <v>1702</v>
      </c>
      <c r="F437" s="170" t="s">
        <v>3514</v>
      </c>
      <c r="G437" s="170" t="s">
        <v>2152</v>
      </c>
      <c r="H437" s="227"/>
    </row>
    <row r="438" spans="1:8" ht="37.299999999999997" hidden="1" x14ac:dyDescent="0.25">
      <c r="A438" s="187">
        <v>437</v>
      </c>
      <c r="B438" s="171" t="s">
        <v>951</v>
      </c>
      <c r="C438" s="171" t="s">
        <v>2946</v>
      </c>
      <c r="D438" s="170" t="s">
        <v>952</v>
      </c>
      <c r="E438" s="170" t="s">
        <v>1702</v>
      </c>
      <c r="F438" s="170" t="s">
        <v>3514</v>
      </c>
      <c r="G438" s="170" t="s">
        <v>2158</v>
      </c>
      <c r="H438" s="227"/>
    </row>
    <row r="439" spans="1:8" ht="24.9" hidden="1" x14ac:dyDescent="0.25">
      <c r="A439" s="187">
        <v>438</v>
      </c>
      <c r="B439" s="171" t="s">
        <v>958</v>
      </c>
      <c r="C439" s="171" t="s">
        <v>2957</v>
      </c>
      <c r="D439" s="170" t="s">
        <v>959</v>
      </c>
      <c r="E439" s="170" t="s">
        <v>1702</v>
      </c>
      <c r="F439" s="170" t="s">
        <v>3514</v>
      </c>
      <c r="G439" s="170" t="s">
        <v>2158</v>
      </c>
      <c r="H439" s="227"/>
    </row>
    <row r="440" spans="1:8" hidden="1" x14ac:dyDescent="0.25">
      <c r="A440" s="187">
        <v>439</v>
      </c>
      <c r="B440" s="171" t="s">
        <v>968</v>
      </c>
      <c r="C440" s="171"/>
      <c r="D440" s="170" t="s">
        <v>969</v>
      </c>
      <c r="E440" s="170" t="s">
        <v>1702</v>
      </c>
      <c r="F440" s="170" t="s">
        <v>3514</v>
      </c>
      <c r="G440" s="170" t="s">
        <v>2158</v>
      </c>
      <c r="H440" s="227"/>
    </row>
    <row r="441" spans="1:8" ht="24.9" hidden="1" x14ac:dyDescent="0.25">
      <c r="A441" s="187">
        <v>440</v>
      </c>
      <c r="B441" s="171" t="s">
        <v>980</v>
      </c>
      <c r="C441" s="171" t="s">
        <v>2986</v>
      </c>
      <c r="D441" s="170" t="s">
        <v>981</v>
      </c>
      <c r="E441" s="170" t="s">
        <v>1702</v>
      </c>
      <c r="F441" s="170" t="s">
        <v>3514</v>
      </c>
      <c r="G441" s="170" t="s">
        <v>2158</v>
      </c>
      <c r="H441" s="227"/>
    </row>
    <row r="442" spans="1:8" ht="37.299999999999997" hidden="1" x14ac:dyDescent="0.25">
      <c r="A442" s="187">
        <v>441</v>
      </c>
      <c r="B442" s="171" t="s">
        <v>1029</v>
      </c>
      <c r="C442" s="171" t="s">
        <v>3043</v>
      </c>
      <c r="D442" s="170" t="s">
        <v>1030</v>
      </c>
      <c r="E442" s="170" t="s">
        <v>1702</v>
      </c>
      <c r="F442" s="170" t="s">
        <v>3514</v>
      </c>
      <c r="G442" s="170" t="s">
        <v>2158</v>
      </c>
      <c r="H442" s="227"/>
    </row>
    <row r="443" spans="1:8" ht="24.9" hidden="1" x14ac:dyDescent="0.25">
      <c r="A443" s="187">
        <v>442</v>
      </c>
      <c r="B443" s="171" t="s">
        <v>1077</v>
      </c>
      <c r="C443" s="171" t="s">
        <v>3092</v>
      </c>
      <c r="D443" s="170" t="s">
        <v>1078</v>
      </c>
      <c r="E443" s="170" t="s">
        <v>1702</v>
      </c>
      <c r="F443" s="170" t="s">
        <v>3514</v>
      </c>
      <c r="G443" s="170" t="s">
        <v>2158</v>
      </c>
      <c r="H443" s="227"/>
    </row>
    <row r="444" spans="1:8" ht="24.9" hidden="1" x14ac:dyDescent="0.25">
      <c r="A444" s="187">
        <v>443</v>
      </c>
      <c r="B444" s="171" t="s">
        <v>1325</v>
      </c>
      <c r="C444" s="171" t="s">
        <v>3322</v>
      </c>
      <c r="D444" s="170" t="s">
        <v>1326</v>
      </c>
      <c r="E444" s="170" t="s">
        <v>1702</v>
      </c>
      <c r="F444" s="170" t="s">
        <v>3514</v>
      </c>
      <c r="G444" s="170" t="s">
        <v>2158</v>
      </c>
      <c r="H444" s="227"/>
    </row>
    <row r="445" spans="1:8" ht="37.299999999999997" hidden="1" x14ac:dyDescent="0.25">
      <c r="A445" s="187">
        <v>444</v>
      </c>
      <c r="B445" s="171" t="s">
        <v>1335</v>
      </c>
      <c r="C445" s="171" t="s">
        <v>3333</v>
      </c>
      <c r="D445" s="170" t="s">
        <v>1336</v>
      </c>
      <c r="E445" s="170" t="s">
        <v>1702</v>
      </c>
      <c r="F445" s="170" t="s">
        <v>3514</v>
      </c>
      <c r="G445" s="170" t="s">
        <v>2158</v>
      </c>
      <c r="H445" s="227"/>
    </row>
    <row r="446" spans="1:8" ht="24.9" hidden="1" x14ac:dyDescent="0.25">
      <c r="A446" s="187">
        <v>445</v>
      </c>
      <c r="B446" s="171" t="s">
        <v>1378</v>
      </c>
      <c r="C446" s="171" t="s">
        <v>3369</v>
      </c>
      <c r="D446" s="170" t="s">
        <v>1379</v>
      </c>
      <c r="E446" s="170" t="s">
        <v>1702</v>
      </c>
      <c r="F446" s="170" t="s">
        <v>3514</v>
      </c>
      <c r="G446" s="170" t="s">
        <v>2158</v>
      </c>
      <c r="H446" s="227"/>
    </row>
    <row r="447" spans="1:8" ht="24.9" hidden="1" x14ac:dyDescent="0.25">
      <c r="A447" s="187">
        <v>446</v>
      </c>
      <c r="B447" s="170" t="s">
        <v>1534</v>
      </c>
      <c r="C447" s="171" t="s">
        <v>2275</v>
      </c>
      <c r="D447" s="170" t="s">
        <v>1535</v>
      </c>
      <c r="E447" s="170" t="s">
        <v>1702</v>
      </c>
      <c r="F447" s="170" t="s">
        <v>3514</v>
      </c>
      <c r="G447" s="170" t="s">
        <v>2135</v>
      </c>
      <c r="H447" s="227"/>
    </row>
    <row r="448" spans="1:8" hidden="1" x14ac:dyDescent="0.25">
      <c r="A448" s="187">
        <v>447</v>
      </c>
      <c r="B448" s="170" t="s">
        <v>1541</v>
      </c>
      <c r="C448" s="171" t="s">
        <v>2279</v>
      </c>
      <c r="D448" s="170" t="s">
        <v>1542</v>
      </c>
      <c r="E448" s="170" t="s">
        <v>1702</v>
      </c>
      <c r="F448" s="170" t="s">
        <v>3514</v>
      </c>
      <c r="G448" s="170" t="s">
        <v>2135</v>
      </c>
      <c r="H448" s="227"/>
    </row>
    <row r="449" spans="1:8" ht="24.9" hidden="1" x14ac:dyDescent="0.25">
      <c r="A449" s="187">
        <v>448</v>
      </c>
      <c r="B449" s="170" t="s">
        <v>1581</v>
      </c>
      <c r="C449" s="171" t="s">
        <v>2314</v>
      </c>
      <c r="D449" s="170" t="s">
        <v>1582</v>
      </c>
      <c r="E449" s="170" t="s">
        <v>1702</v>
      </c>
      <c r="F449" s="170" t="s">
        <v>3514</v>
      </c>
      <c r="G449" s="170" t="s">
        <v>2135</v>
      </c>
      <c r="H449" s="227"/>
    </row>
    <row r="450" spans="1:8" hidden="1" x14ac:dyDescent="0.25">
      <c r="A450" s="187">
        <v>449</v>
      </c>
      <c r="B450" s="164" t="s">
        <v>1872</v>
      </c>
      <c r="C450" s="181"/>
      <c r="D450" s="164" t="s">
        <v>1873</v>
      </c>
      <c r="E450" s="164" t="s">
        <v>1702</v>
      </c>
      <c r="F450" s="170" t="s">
        <v>3515</v>
      </c>
      <c r="G450" s="170" t="s">
        <v>2154</v>
      </c>
      <c r="H450" s="227"/>
    </row>
    <row r="451" spans="1:8" hidden="1" x14ac:dyDescent="0.25">
      <c r="A451" s="187">
        <v>450</v>
      </c>
      <c r="B451" s="164" t="s">
        <v>1870</v>
      </c>
      <c r="C451" s="181" t="s">
        <v>1871</v>
      </c>
      <c r="D451" s="164" t="s">
        <v>2770</v>
      </c>
      <c r="E451" s="164" t="s">
        <v>1702</v>
      </c>
      <c r="F451" s="170" t="s">
        <v>3515</v>
      </c>
      <c r="G451" s="170" t="s">
        <v>2154</v>
      </c>
      <c r="H451" s="227"/>
    </row>
    <row r="452" spans="1:8" hidden="1" x14ac:dyDescent="0.25">
      <c r="A452" s="187">
        <v>451</v>
      </c>
      <c r="B452" s="164" t="s">
        <v>1868</v>
      </c>
      <c r="C452" s="181"/>
      <c r="D452" s="164" t="s">
        <v>1869</v>
      </c>
      <c r="E452" s="164" t="s">
        <v>1702</v>
      </c>
      <c r="F452" s="170" t="s">
        <v>3515</v>
      </c>
      <c r="G452" s="170" t="s">
        <v>2154</v>
      </c>
      <c r="H452" s="227"/>
    </row>
    <row r="453" spans="1:8" ht="24.9" hidden="1" x14ac:dyDescent="0.25">
      <c r="A453" s="187">
        <v>452</v>
      </c>
      <c r="B453" s="173" t="s">
        <v>246</v>
      </c>
      <c r="C453" s="171" t="s">
        <v>2363</v>
      </c>
      <c r="D453" s="173" t="s">
        <v>247</v>
      </c>
      <c r="E453" s="170" t="s">
        <v>1702</v>
      </c>
      <c r="F453" s="170" t="s">
        <v>3514</v>
      </c>
      <c r="G453" s="170" t="s">
        <v>2140</v>
      </c>
      <c r="H453" s="227"/>
    </row>
    <row r="454" spans="1:8" hidden="1" x14ac:dyDescent="0.25">
      <c r="A454" s="187">
        <v>453</v>
      </c>
      <c r="B454" s="173" t="s">
        <v>348</v>
      </c>
      <c r="C454" s="171" t="s">
        <v>2409</v>
      </c>
      <c r="D454" s="173" t="s">
        <v>347</v>
      </c>
      <c r="E454" s="170" t="s">
        <v>1702</v>
      </c>
      <c r="F454" s="170" t="s">
        <v>3515</v>
      </c>
      <c r="G454" s="170" t="s">
        <v>2147</v>
      </c>
      <c r="H454" s="227"/>
    </row>
    <row r="455" spans="1:8" hidden="1" x14ac:dyDescent="0.25">
      <c r="A455" s="187">
        <v>454</v>
      </c>
      <c r="B455" s="177" t="s">
        <v>777</v>
      </c>
      <c r="C455" s="171" t="s">
        <v>111</v>
      </c>
      <c r="D455" s="177" t="s">
        <v>778</v>
      </c>
      <c r="E455" s="170" t="str">
        <f>[1]!f_info_corp_fundmanagementcompany(B455)</f>
        <v>南方基金</v>
      </c>
      <c r="F455" s="170" t="s">
        <v>3515</v>
      </c>
      <c r="G455" s="170" t="s">
        <v>2131</v>
      </c>
      <c r="H455" s="227"/>
    </row>
    <row r="456" spans="1:8" hidden="1" x14ac:dyDescent="0.25">
      <c r="A456" s="187">
        <v>455</v>
      </c>
      <c r="B456" s="164" t="s">
        <v>421</v>
      </c>
      <c r="C456" s="171" t="s">
        <v>3575</v>
      </c>
      <c r="D456" s="164" t="s">
        <v>422</v>
      </c>
      <c r="E456" s="170" t="str">
        <f>[1]!f_info_corp_fundmanagementcompany(B456)</f>
        <v>南方基金</v>
      </c>
      <c r="F456" s="170" t="s">
        <v>3515</v>
      </c>
      <c r="G456" s="170" t="s">
        <v>2150</v>
      </c>
      <c r="H456" s="227"/>
    </row>
    <row r="457" spans="1:8" hidden="1" x14ac:dyDescent="0.25">
      <c r="A457" s="187">
        <v>456</v>
      </c>
      <c r="B457" s="164" t="s">
        <v>427</v>
      </c>
      <c r="C457" s="171" t="s">
        <v>3576</v>
      </c>
      <c r="D457" s="164" t="s">
        <v>428</v>
      </c>
      <c r="E457" s="170" t="str">
        <f>[1]!f_info_corp_fundmanagementcompany(B457)</f>
        <v>南方基金</v>
      </c>
      <c r="F457" s="170" t="s">
        <v>3515</v>
      </c>
      <c r="G457" s="170" t="s">
        <v>2150</v>
      </c>
      <c r="H457" s="227"/>
    </row>
    <row r="458" spans="1:8" hidden="1" x14ac:dyDescent="0.25">
      <c r="A458" s="187">
        <v>457</v>
      </c>
      <c r="B458" s="164" t="s">
        <v>439</v>
      </c>
      <c r="C458" s="171" t="s">
        <v>111</v>
      </c>
      <c r="D458" s="164" t="s">
        <v>440</v>
      </c>
      <c r="E458" s="170" t="str">
        <f>[1]!f_info_corp_fundmanagementcompany(B458)</f>
        <v>南方基金</v>
      </c>
      <c r="F458" s="170" t="s">
        <v>3515</v>
      </c>
      <c r="G458" s="170" t="s">
        <v>2150</v>
      </c>
      <c r="H458" s="227"/>
    </row>
    <row r="459" spans="1:8" hidden="1" x14ac:dyDescent="0.25">
      <c r="A459" s="187">
        <v>458</v>
      </c>
      <c r="B459" s="164" t="s">
        <v>443</v>
      </c>
      <c r="C459" s="171" t="s">
        <v>3577</v>
      </c>
      <c r="D459" s="164" t="s">
        <v>444</v>
      </c>
      <c r="E459" s="170" t="str">
        <f>[1]!f_info_corp_fundmanagementcompany(B459)</f>
        <v>南方基金</v>
      </c>
      <c r="F459" s="170" t="s">
        <v>3515</v>
      </c>
      <c r="G459" s="170" t="s">
        <v>2150</v>
      </c>
      <c r="H459" s="227"/>
    </row>
    <row r="460" spans="1:8" hidden="1" x14ac:dyDescent="0.25">
      <c r="A460" s="187">
        <v>459</v>
      </c>
      <c r="B460" s="164" t="s">
        <v>453</v>
      </c>
      <c r="C460" s="171" t="s">
        <v>111</v>
      </c>
      <c r="D460" s="164" t="s">
        <v>454</v>
      </c>
      <c r="E460" s="170" t="str">
        <f>[1]!f_info_corp_fundmanagementcompany(B460)</f>
        <v>南方基金</v>
      </c>
      <c r="F460" s="170" t="s">
        <v>3515</v>
      </c>
      <c r="G460" s="170" t="s">
        <v>2150</v>
      </c>
      <c r="H460" s="227"/>
    </row>
    <row r="461" spans="1:8" ht="24.9" hidden="1" x14ac:dyDescent="0.25">
      <c r="A461" s="187">
        <v>460</v>
      </c>
      <c r="B461" s="173" t="s">
        <v>122</v>
      </c>
      <c r="C461" s="171" t="s">
        <v>2237</v>
      </c>
      <c r="D461" s="173" t="s">
        <v>123</v>
      </c>
      <c r="E461" s="170" t="s">
        <v>1702</v>
      </c>
      <c r="F461" s="170" t="s">
        <v>3514</v>
      </c>
      <c r="G461" s="170" t="s">
        <v>3506</v>
      </c>
      <c r="H461" s="227"/>
    </row>
    <row r="462" spans="1:8" hidden="1" x14ac:dyDescent="0.25">
      <c r="A462" s="187">
        <v>461</v>
      </c>
      <c r="B462" s="173" t="s">
        <v>164</v>
      </c>
      <c r="C462" s="171" t="s">
        <v>2255</v>
      </c>
      <c r="D462" s="173" t="s">
        <v>165</v>
      </c>
      <c r="E462" s="170" t="s">
        <v>1702</v>
      </c>
      <c r="F462" s="170" t="s">
        <v>3514</v>
      </c>
      <c r="G462" s="170" t="s">
        <v>3506</v>
      </c>
      <c r="H462" s="227"/>
    </row>
    <row r="463" spans="1:8" hidden="1" x14ac:dyDescent="0.25">
      <c r="A463" s="187">
        <v>462</v>
      </c>
      <c r="B463" s="170" t="s">
        <v>274</v>
      </c>
      <c r="C463" s="171" t="s">
        <v>2383</v>
      </c>
      <c r="D463" s="179" t="s">
        <v>2176</v>
      </c>
      <c r="E463" s="170" t="s">
        <v>1702</v>
      </c>
      <c r="F463" s="170" t="s">
        <v>3514</v>
      </c>
      <c r="G463" s="170" t="s">
        <v>2142</v>
      </c>
      <c r="H463" s="227"/>
    </row>
    <row r="464" spans="1:8" hidden="1" x14ac:dyDescent="0.25">
      <c r="A464" s="187">
        <v>463</v>
      </c>
      <c r="B464" s="170" t="s">
        <v>270</v>
      </c>
      <c r="C464" s="171" t="s">
        <v>111</v>
      </c>
      <c r="D464" s="179" t="s">
        <v>2172</v>
      </c>
      <c r="E464" s="170" t="s">
        <v>1702</v>
      </c>
      <c r="F464" s="170" t="s">
        <v>3514</v>
      </c>
      <c r="G464" s="170" t="s">
        <v>2142</v>
      </c>
      <c r="H464" s="227"/>
    </row>
    <row r="465" spans="1:8" hidden="1" x14ac:dyDescent="0.25">
      <c r="A465" s="187">
        <v>464</v>
      </c>
      <c r="B465" s="180" t="s">
        <v>1983</v>
      </c>
      <c r="C465" s="171" t="s">
        <v>1984</v>
      </c>
      <c r="D465" s="180" t="s">
        <v>1985</v>
      </c>
      <c r="E465" s="170" t="s">
        <v>1702</v>
      </c>
      <c r="F465" s="170" t="s">
        <v>3515</v>
      </c>
      <c r="G465" s="170" t="s">
        <v>1976</v>
      </c>
      <c r="H465" s="227"/>
    </row>
    <row r="466" spans="1:8" hidden="1" x14ac:dyDescent="0.25">
      <c r="A466" s="187">
        <v>465</v>
      </c>
      <c r="B466" s="170" t="s">
        <v>1563</v>
      </c>
      <c r="C466" s="171" t="s">
        <v>111</v>
      </c>
      <c r="D466" s="170" t="s">
        <v>1564</v>
      </c>
      <c r="E466" s="170" t="s">
        <v>2301</v>
      </c>
      <c r="F466" s="170" t="s">
        <v>3514</v>
      </c>
      <c r="G466" s="170" t="s">
        <v>2135</v>
      </c>
      <c r="H466" s="227"/>
    </row>
    <row r="467" spans="1:8" hidden="1" x14ac:dyDescent="0.25">
      <c r="A467" s="187">
        <v>466</v>
      </c>
      <c r="B467" s="164" t="s">
        <v>654</v>
      </c>
      <c r="C467" s="171" t="s">
        <v>111</v>
      </c>
      <c r="D467" s="164" t="s">
        <v>655</v>
      </c>
      <c r="E467" s="170" t="str">
        <f>[1]!f_info_corp_fundmanagementcompany(B467)</f>
        <v>农银汇理基金</v>
      </c>
      <c r="F467" s="170" t="s">
        <v>3515</v>
      </c>
      <c r="G467" s="170" t="s">
        <v>2131</v>
      </c>
      <c r="H467" s="227"/>
    </row>
    <row r="468" spans="1:8" hidden="1" x14ac:dyDescent="0.25">
      <c r="A468" s="187">
        <v>467</v>
      </c>
      <c r="B468" s="177" t="s">
        <v>770</v>
      </c>
      <c r="C468" s="171" t="s">
        <v>111</v>
      </c>
      <c r="D468" s="177" t="s">
        <v>771</v>
      </c>
      <c r="E468" s="170" t="str">
        <f>[1]!f_info_corp_fundmanagementcompany(B468)</f>
        <v>农银汇理基金</v>
      </c>
      <c r="F468" s="170" t="s">
        <v>3515</v>
      </c>
      <c r="G468" s="170" t="s">
        <v>2131</v>
      </c>
      <c r="H468" s="227"/>
    </row>
    <row r="469" spans="1:8" hidden="1" x14ac:dyDescent="0.25">
      <c r="A469" s="187">
        <v>468</v>
      </c>
      <c r="B469" s="170" t="s">
        <v>1618</v>
      </c>
      <c r="C469" s="171" t="s">
        <v>111</v>
      </c>
      <c r="D469" s="170" t="s">
        <v>1619</v>
      </c>
      <c r="E469" s="170" t="s">
        <v>2301</v>
      </c>
      <c r="F469" s="170" t="s">
        <v>3514</v>
      </c>
      <c r="G469" s="170" t="s">
        <v>2121</v>
      </c>
      <c r="H469" s="227"/>
    </row>
    <row r="470" spans="1:8" hidden="1" x14ac:dyDescent="0.25">
      <c r="A470" s="187">
        <v>469</v>
      </c>
      <c r="B470" s="171" t="s">
        <v>972</v>
      </c>
      <c r="C470" s="171"/>
      <c r="D470" s="170" t="s">
        <v>973</v>
      </c>
      <c r="E470" s="170" t="s">
        <v>2973</v>
      </c>
      <c r="F470" s="170" t="s">
        <v>3514</v>
      </c>
      <c r="G470" s="170" t="s">
        <v>2158</v>
      </c>
      <c r="H470" s="227"/>
    </row>
    <row r="471" spans="1:8" hidden="1" x14ac:dyDescent="0.25">
      <c r="A471" s="187">
        <v>470</v>
      </c>
      <c r="B471" s="175" t="s">
        <v>855</v>
      </c>
      <c r="C471" s="171" t="s">
        <v>111</v>
      </c>
      <c r="D471" s="174" t="s">
        <v>856</v>
      </c>
      <c r="E471" s="170" t="str">
        <f>[1]!f_info_corp_fundmanagementcompany(B471)</f>
        <v>诺安基金</v>
      </c>
      <c r="F471" s="170" t="s">
        <v>3515</v>
      </c>
      <c r="G471" s="170" t="s">
        <v>2131</v>
      </c>
      <c r="H471" s="227"/>
    </row>
    <row r="472" spans="1:8" hidden="1" x14ac:dyDescent="0.25">
      <c r="A472" s="187">
        <v>471</v>
      </c>
      <c r="B472" s="171" t="s">
        <v>943</v>
      </c>
      <c r="C472" s="171"/>
      <c r="D472" s="170" t="s">
        <v>944</v>
      </c>
      <c r="E472" s="170" t="s">
        <v>1706</v>
      </c>
      <c r="F472" s="170" t="s">
        <v>3514</v>
      </c>
      <c r="G472" s="170" t="s">
        <v>2158</v>
      </c>
      <c r="H472" s="227"/>
    </row>
    <row r="473" spans="1:8" hidden="1" x14ac:dyDescent="0.25">
      <c r="A473" s="187">
        <v>472</v>
      </c>
      <c r="B473" s="171" t="s">
        <v>943</v>
      </c>
      <c r="C473" s="171"/>
      <c r="D473" s="170" t="s">
        <v>944</v>
      </c>
      <c r="E473" s="170" t="s">
        <v>1706</v>
      </c>
      <c r="F473" s="170" t="s">
        <v>3514</v>
      </c>
      <c r="G473" s="170" t="s">
        <v>2158</v>
      </c>
      <c r="H473" s="227"/>
    </row>
    <row r="474" spans="1:8" hidden="1" x14ac:dyDescent="0.25">
      <c r="A474" s="187">
        <v>473</v>
      </c>
      <c r="B474" s="171" t="s">
        <v>1052</v>
      </c>
      <c r="C474" s="171"/>
      <c r="D474" s="170" t="s">
        <v>1053</v>
      </c>
      <c r="E474" s="170" t="s">
        <v>1706</v>
      </c>
      <c r="F474" s="170" t="s">
        <v>3514</v>
      </c>
      <c r="G474" s="170" t="s">
        <v>2158</v>
      </c>
      <c r="H474" s="227"/>
    </row>
    <row r="475" spans="1:8" hidden="1" x14ac:dyDescent="0.25">
      <c r="A475" s="187">
        <v>474</v>
      </c>
      <c r="B475" s="171" t="s">
        <v>1061</v>
      </c>
      <c r="C475" s="171"/>
      <c r="D475" s="170" t="s">
        <v>1062</v>
      </c>
      <c r="E475" s="170" t="s">
        <v>1706</v>
      </c>
      <c r="F475" s="170" t="s">
        <v>3514</v>
      </c>
      <c r="G475" s="170" t="s">
        <v>2158</v>
      </c>
      <c r="H475" s="227"/>
    </row>
    <row r="476" spans="1:8" hidden="1" x14ac:dyDescent="0.25">
      <c r="A476" s="187">
        <v>475</v>
      </c>
      <c r="B476" s="171" t="s">
        <v>1088</v>
      </c>
      <c r="C476" s="171"/>
      <c r="D476" s="170" t="s">
        <v>1089</v>
      </c>
      <c r="E476" s="170" t="s">
        <v>1706</v>
      </c>
      <c r="F476" s="170" t="s">
        <v>3514</v>
      </c>
      <c r="G476" s="170" t="s">
        <v>2158</v>
      </c>
      <c r="H476" s="227"/>
    </row>
    <row r="477" spans="1:8" hidden="1" x14ac:dyDescent="0.25">
      <c r="A477" s="187">
        <v>476</v>
      </c>
      <c r="B477" s="171" t="s">
        <v>3104</v>
      </c>
      <c r="C477" s="171"/>
      <c r="D477" s="170" t="s">
        <v>1090</v>
      </c>
      <c r="E477" s="170" t="s">
        <v>1706</v>
      </c>
      <c r="F477" s="170" t="s">
        <v>3514</v>
      </c>
      <c r="G477" s="170" t="s">
        <v>2158</v>
      </c>
      <c r="H477" s="227"/>
    </row>
    <row r="478" spans="1:8" hidden="1" x14ac:dyDescent="0.25">
      <c r="A478" s="187">
        <v>477</v>
      </c>
      <c r="B478" s="171" t="s">
        <v>3124</v>
      </c>
      <c r="C478" s="171"/>
      <c r="D478" s="170" t="s">
        <v>2095</v>
      </c>
      <c r="E478" s="170" t="s">
        <v>1706</v>
      </c>
      <c r="F478" s="170" t="s">
        <v>3514</v>
      </c>
      <c r="G478" s="170" t="s">
        <v>2158</v>
      </c>
      <c r="H478" s="227"/>
    </row>
    <row r="479" spans="1:8" hidden="1" x14ac:dyDescent="0.25">
      <c r="A479" s="187">
        <v>478</v>
      </c>
      <c r="B479" s="171" t="s">
        <v>1113</v>
      </c>
      <c r="C479" s="171"/>
      <c r="D479" s="170" t="s">
        <v>1114</v>
      </c>
      <c r="E479" s="170" t="s">
        <v>1706</v>
      </c>
      <c r="F479" s="170" t="s">
        <v>3514</v>
      </c>
      <c r="G479" s="170" t="s">
        <v>2158</v>
      </c>
      <c r="H479" s="227"/>
    </row>
    <row r="480" spans="1:8" hidden="1" x14ac:dyDescent="0.25">
      <c r="A480" s="187">
        <v>479</v>
      </c>
      <c r="B480" s="171" t="s">
        <v>1110</v>
      </c>
      <c r="C480" s="171"/>
      <c r="D480" s="170" t="s">
        <v>1111</v>
      </c>
      <c r="E480" s="170" t="s">
        <v>1706</v>
      </c>
      <c r="F480" s="170" t="s">
        <v>3514</v>
      </c>
      <c r="G480" s="170" t="s">
        <v>2158</v>
      </c>
      <c r="H480" s="227"/>
    </row>
    <row r="481" spans="1:8" hidden="1" x14ac:dyDescent="0.25">
      <c r="A481" s="187">
        <v>480</v>
      </c>
      <c r="B481" s="171" t="s">
        <v>1180</v>
      </c>
      <c r="C481" s="171"/>
      <c r="D481" s="170" t="s">
        <v>1181</v>
      </c>
      <c r="E481" s="170" t="s">
        <v>1706</v>
      </c>
      <c r="F481" s="170" t="s">
        <v>3514</v>
      </c>
      <c r="G481" s="170" t="s">
        <v>2158</v>
      </c>
      <c r="H481" s="227"/>
    </row>
    <row r="482" spans="1:8" hidden="1" x14ac:dyDescent="0.25">
      <c r="A482" s="187">
        <v>481</v>
      </c>
      <c r="B482" s="171" t="s">
        <v>1207</v>
      </c>
      <c r="C482" s="171"/>
      <c r="D482" s="170" t="s">
        <v>1208</v>
      </c>
      <c r="E482" s="170" t="s">
        <v>1706</v>
      </c>
      <c r="F482" s="170" t="s">
        <v>3514</v>
      </c>
      <c r="G482" s="170" t="s">
        <v>2158</v>
      </c>
      <c r="H482" s="227"/>
    </row>
    <row r="483" spans="1:8" hidden="1" x14ac:dyDescent="0.25">
      <c r="A483" s="187">
        <v>482</v>
      </c>
      <c r="B483" s="171" t="s">
        <v>1216</v>
      </c>
      <c r="C483" s="171"/>
      <c r="D483" s="170" t="s">
        <v>1217</v>
      </c>
      <c r="E483" s="170" t="s">
        <v>1706</v>
      </c>
      <c r="F483" s="170" t="s">
        <v>3514</v>
      </c>
      <c r="G483" s="170" t="s">
        <v>2158</v>
      </c>
      <c r="H483" s="227"/>
    </row>
    <row r="484" spans="1:8" hidden="1" x14ac:dyDescent="0.25">
      <c r="A484" s="187">
        <v>483</v>
      </c>
      <c r="B484" s="171" t="s">
        <v>1233</v>
      </c>
      <c r="C484" s="171"/>
      <c r="D484" s="170" t="s">
        <v>1234</v>
      </c>
      <c r="E484" s="170" t="s">
        <v>1706</v>
      </c>
      <c r="F484" s="170" t="s">
        <v>3514</v>
      </c>
      <c r="G484" s="170" t="s">
        <v>2158</v>
      </c>
      <c r="H484" s="227"/>
    </row>
    <row r="485" spans="1:8" ht="24.9" hidden="1" x14ac:dyDescent="0.25">
      <c r="A485" s="187">
        <v>484</v>
      </c>
      <c r="B485" s="171" t="s">
        <v>2042</v>
      </c>
      <c r="C485" s="171" t="s">
        <v>3285</v>
      </c>
      <c r="D485" s="170" t="s">
        <v>2043</v>
      </c>
      <c r="E485" s="170" t="s">
        <v>1706</v>
      </c>
      <c r="F485" s="170" t="s">
        <v>3514</v>
      </c>
      <c r="G485" s="170" t="s">
        <v>2158</v>
      </c>
      <c r="H485" s="227"/>
    </row>
    <row r="486" spans="1:8" hidden="1" x14ac:dyDescent="0.25">
      <c r="A486" s="187">
        <v>485</v>
      </c>
      <c r="B486" s="171" t="s">
        <v>1298</v>
      </c>
      <c r="C486" s="171"/>
      <c r="D486" s="170" t="s">
        <v>1299</v>
      </c>
      <c r="E486" s="170" t="s">
        <v>1706</v>
      </c>
      <c r="F486" s="170" t="s">
        <v>3514</v>
      </c>
      <c r="G486" s="170" t="s">
        <v>2158</v>
      </c>
      <c r="H486" s="227"/>
    </row>
    <row r="487" spans="1:8" hidden="1" x14ac:dyDescent="0.25">
      <c r="A487" s="187">
        <v>486</v>
      </c>
      <c r="B487" s="170" t="s">
        <v>1577</v>
      </c>
      <c r="C487" s="171" t="s">
        <v>2311</v>
      </c>
      <c r="D487" s="170" t="s">
        <v>1578</v>
      </c>
      <c r="E487" s="170" t="s">
        <v>1706</v>
      </c>
      <c r="F487" s="170" t="s">
        <v>3514</v>
      </c>
      <c r="G487" s="170" t="s">
        <v>2135</v>
      </c>
      <c r="H487" s="227"/>
    </row>
    <row r="488" spans="1:8" hidden="1" x14ac:dyDescent="0.25">
      <c r="A488" s="187">
        <v>487</v>
      </c>
      <c r="B488" s="164" t="s">
        <v>2603</v>
      </c>
      <c r="C488" s="181"/>
      <c r="D488" s="164" t="s">
        <v>1882</v>
      </c>
      <c r="E488" s="164" t="s">
        <v>1706</v>
      </c>
      <c r="F488" s="170" t="s">
        <v>3515</v>
      </c>
      <c r="G488" s="170" t="s">
        <v>2154</v>
      </c>
      <c r="H488" s="227"/>
    </row>
    <row r="489" spans="1:8" hidden="1" x14ac:dyDescent="0.25">
      <c r="A489" s="187">
        <v>488</v>
      </c>
      <c r="B489" s="164" t="s">
        <v>2556</v>
      </c>
      <c r="C489" s="181" t="s">
        <v>1883</v>
      </c>
      <c r="D489" s="164" t="s">
        <v>2736</v>
      </c>
      <c r="E489" s="164" t="s">
        <v>1706</v>
      </c>
      <c r="F489" s="170" t="s">
        <v>3515</v>
      </c>
      <c r="G489" s="170" t="s">
        <v>2154</v>
      </c>
      <c r="H489" s="227"/>
    </row>
    <row r="490" spans="1:8" hidden="1" x14ac:dyDescent="0.25">
      <c r="A490" s="187">
        <v>489</v>
      </c>
      <c r="B490" s="164" t="s">
        <v>1874</v>
      </c>
      <c r="C490" s="181"/>
      <c r="D490" s="164" t="s">
        <v>1875</v>
      </c>
      <c r="E490" s="164" t="s">
        <v>1706</v>
      </c>
      <c r="F490" s="170" t="s">
        <v>3515</v>
      </c>
      <c r="G490" s="170" t="s">
        <v>2154</v>
      </c>
      <c r="H490" s="227"/>
    </row>
    <row r="491" spans="1:8" hidden="1" x14ac:dyDescent="0.25">
      <c r="A491" s="187">
        <v>490</v>
      </c>
      <c r="B491" s="164" t="s">
        <v>2519</v>
      </c>
      <c r="C491" s="181" t="s">
        <v>1885</v>
      </c>
      <c r="D491" s="164" t="s">
        <v>2659</v>
      </c>
      <c r="E491" s="164" t="s">
        <v>1706</v>
      </c>
      <c r="F491" s="170" t="s">
        <v>3515</v>
      </c>
      <c r="G491" s="170" t="s">
        <v>2154</v>
      </c>
      <c r="H491" s="227"/>
    </row>
    <row r="492" spans="1:8" hidden="1" x14ac:dyDescent="0.25">
      <c r="A492" s="187">
        <v>491</v>
      </c>
      <c r="B492" s="164" t="s">
        <v>1880</v>
      </c>
      <c r="C492" s="181"/>
      <c r="D492" s="164" t="s">
        <v>1881</v>
      </c>
      <c r="E492" s="164" t="s">
        <v>1706</v>
      </c>
      <c r="F492" s="170" t="s">
        <v>3515</v>
      </c>
      <c r="G492" s="170" t="s">
        <v>2154</v>
      </c>
      <c r="H492" s="227"/>
    </row>
    <row r="493" spans="1:8" hidden="1" x14ac:dyDescent="0.25">
      <c r="A493" s="187">
        <v>492</v>
      </c>
      <c r="B493" s="164" t="s">
        <v>2554</v>
      </c>
      <c r="C493" s="181" t="s">
        <v>1884</v>
      </c>
      <c r="D493" s="164" t="s">
        <v>2733</v>
      </c>
      <c r="E493" s="164" t="s">
        <v>1706</v>
      </c>
      <c r="F493" s="170" t="s">
        <v>3515</v>
      </c>
      <c r="G493" s="170" t="s">
        <v>2154</v>
      </c>
      <c r="H493" s="227"/>
    </row>
    <row r="494" spans="1:8" hidden="1" x14ac:dyDescent="0.25">
      <c r="A494" s="187">
        <v>493</v>
      </c>
      <c r="B494" s="164" t="s">
        <v>1876</v>
      </c>
      <c r="C494" s="181" t="s">
        <v>1877</v>
      </c>
      <c r="D494" s="164" t="s">
        <v>2637</v>
      </c>
      <c r="E494" s="164" t="s">
        <v>1706</v>
      </c>
      <c r="F494" s="170" t="s">
        <v>3515</v>
      </c>
      <c r="G494" s="170" t="s">
        <v>2154</v>
      </c>
      <c r="H494" s="227"/>
    </row>
    <row r="495" spans="1:8" hidden="1" x14ac:dyDescent="0.25">
      <c r="A495" s="187">
        <v>494</v>
      </c>
      <c r="B495" s="164" t="s">
        <v>2533</v>
      </c>
      <c r="C495" s="181" t="s">
        <v>1886</v>
      </c>
      <c r="D495" s="164" t="s">
        <v>2685</v>
      </c>
      <c r="E495" s="164" t="s">
        <v>1706</v>
      </c>
      <c r="F495" s="170" t="s">
        <v>3515</v>
      </c>
      <c r="G495" s="170" t="s">
        <v>2154</v>
      </c>
      <c r="H495" s="227"/>
    </row>
    <row r="496" spans="1:8" hidden="1" x14ac:dyDescent="0.25">
      <c r="A496" s="187">
        <v>495</v>
      </c>
      <c r="B496" s="164" t="s">
        <v>1878</v>
      </c>
      <c r="C496" s="181" t="s">
        <v>1879</v>
      </c>
      <c r="D496" s="164" t="s">
        <v>2809</v>
      </c>
      <c r="E496" s="164" t="s">
        <v>1706</v>
      </c>
      <c r="F496" s="170" t="s">
        <v>3515</v>
      </c>
      <c r="G496" s="170" t="s">
        <v>2154</v>
      </c>
      <c r="H496" s="227"/>
    </row>
    <row r="497" spans="1:8" hidden="1" x14ac:dyDescent="0.25">
      <c r="A497" s="187">
        <v>496</v>
      </c>
      <c r="B497" s="173" t="s">
        <v>369</v>
      </c>
      <c r="C497" s="171" t="s">
        <v>2402</v>
      </c>
      <c r="D497" s="173" t="s">
        <v>368</v>
      </c>
      <c r="E497" s="170" t="s">
        <v>1706</v>
      </c>
      <c r="F497" s="170" t="s">
        <v>3515</v>
      </c>
      <c r="G497" s="170" t="s">
        <v>2147</v>
      </c>
      <c r="H497" s="227"/>
    </row>
    <row r="498" spans="1:8" hidden="1" x14ac:dyDescent="0.25">
      <c r="A498" s="187">
        <v>497</v>
      </c>
      <c r="B498" s="173" t="s">
        <v>336</v>
      </c>
      <c r="C498" s="171" t="s">
        <v>111</v>
      </c>
      <c r="D498" s="173" t="s">
        <v>335</v>
      </c>
      <c r="E498" s="170" t="s">
        <v>1706</v>
      </c>
      <c r="F498" s="170" t="s">
        <v>3515</v>
      </c>
      <c r="G498" s="170" t="s">
        <v>2147</v>
      </c>
      <c r="H498" s="227"/>
    </row>
    <row r="499" spans="1:8" hidden="1" x14ac:dyDescent="0.25">
      <c r="A499" s="187">
        <v>498</v>
      </c>
      <c r="B499" s="173" t="s">
        <v>324</v>
      </c>
      <c r="C499" s="171" t="s">
        <v>2427</v>
      </c>
      <c r="D499" s="173" t="s">
        <v>323</v>
      </c>
      <c r="E499" s="170" t="s">
        <v>1706</v>
      </c>
      <c r="F499" s="170" t="s">
        <v>3515</v>
      </c>
      <c r="G499" s="170" t="s">
        <v>2147</v>
      </c>
      <c r="H499" s="227"/>
    </row>
    <row r="500" spans="1:8" hidden="1" x14ac:dyDescent="0.25">
      <c r="A500" s="187">
        <v>499</v>
      </c>
      <c r="B500" s="173" t="s">
        <v>315</v>
      </c>
      <c r="C500" s="171" t="s">
        <v>111</v>
      </c>
      <c r="D500" s="173" t="s">
        <v>314</v>
      </c>
      <c r="E500" s="170" t="s">
        <v>1706</v>
      </c>
      <c r="F500" s="170" t="s">
        <v>3515</v>
      </c>
      <c r="G500" s="170" t="s">
        <v>2147</v>
      </c>
      <c r="H500" s="227"/>
    </row>
    <row r="501" spans="1:8" hidden="1" x14ac:dyDescent="0.25">
      <c r="A501" s="187">
        <v>500</v>
      </c>
      <c r="B501" s="164" t="s">
        <v>644</v>
      </c>
      <c r="C501" s="171" t="s">
        <v>111</v>
      </c>
      <c r="D501" s="164" t="s">
        <v>645</v>
      </c>
      <c r="E501" s="170" t="str">
        <f>[1]!f_info_corp_fundmanagementcompany(B501)</f>
        <v>鹏华基金</v>
      </c>
      <c r="F501" s="170" t="s">
        <v>3515</v>
      </c>
      <c r="G501" s="170" t="s">
        <v>2131</v>
      </c>
      <c r="H501" s="227"/>
    </row>
    <row r="502" spans="1:8" hidden="1" x14ac:dyDescent="0.25">
      <c r="A502" s="187">
        <v>501</v>
      </c>
      <c r="B502" s="164" t="s">
        <v>715</v>
      </c>
      <c r="C502" s="171" t="s">
        <v>111</v>
      </c>
      <c r="D502" s="164" t="s">
        <v>716</v>
      </c>
      <c r="E502" s="170" t="str">
        <f>[1]!f_info_corp_fundmanagementcompany(B502)</f>
        <v>鹏华基金</v>
      </c>
      <c r="F502" s="170" t="s">
        <v>3515</v>
      </c>
      <c r="G502" s="170" t="s">
        <v>2131</v>
      </c>
      <c r="H502" s="227"/>
    </row>
    <row r="503" spans="1:8" hidden="1" x14ac:dyDescent="0.25">
      <c r="A503" s="187">
        <v>502</v>
      </c>
      <c r="B503" s="177" t="s">
        <v>644</v>
      </c>
      <c r="C503" s="171" t="s">
        <v>111</v>
      </c>
      <c r="D503" s="177" t="s">
        <v>645</v>
      </c>
      <c r="E503" s="170" t="str">
        <f>[1]!f_info_corp_fundmanagementcompany(B503)</f>
        <v>鹏华基金</v>
      </c>
      <c r="F503" s="170" t="s">
        <v>3515</v>
      </c>
      <c r="G503" s="170" t="s">
        <v>2131</v>
      </c>
      <c r="H503" s="227"/>
    </row>
    <row r="504" spans="1:8" hidden="1" x14ac:dyDescent="0.25">
      <c r="A504" s="187">
        <v>503</v>
      </c>
      <c r="B504" s="176" t="s">
        <v>644</v>
      </c>
      <c r="C504" s="171" t="s">
        <v>111</v>
      </c>
      <c r="D504" s="174" t="s">
        <v>645</v>
      </c>
      <c r="E504" s="170" t="str">
        <f>[1]!f_info_corp_fundmanagementcompany(B504)</f>
        <v>鹏华基金</v>
      </c>
      <c r="F504" s="170" t="s">
        <v>3515</v>
      </c>
      <c r="G504" s="170" t="s">
        <v>2131</v>
      </c>
      <c r="H504" s="227"/>
    </row>
    <row r="505" spans="1:8" hidden="1" x14ac:dyDescent="0.25">
      <c r="A505" s="187">
        <v>504</v>
      </c>
      <c r="B505" s="176" t="s">
        <v>543</v>
      </c>
      <c r="C505" s="171" t="s">
        <v>111</v>
      </c>
      <c r="D505" s="174" t="s">
        <v>544</v>
      </c>
      <c r="E505" s="170" t="str">
        <f>[1]!f_info_corp_fundmanagementcompany(B505)</f>
        <v>鹏华基金</v>
      </c>
      <c r="F505" s="170" t="s">
        <v>3515</v>
      </c>
      <c r="G505" s="170" t="s">
        <v>2131</v>
      </c>
      <c r="H505" s="227"/>
    </row>
    <row r="506" spans="1:8" hidden="1" x14ac:dyDescent="0.25">
      <c r="A506" s="187">
        <v>505</v>
      </c>
      <c r="B506" s="176" t="s">
        <v>533</v>
      </c>
      <c r="C506" s="171" t="s">
        <v>111</v>
      </c>
      <c r="D506" s="174" t="s">
        <v>534</v>
      </c>
      <c r="E506" s="170" t="str">
        <f>[1]!f_info_corp_fundmanagementcompany(B506)</f>
        <v>鹏华基金</v>
      </c>
      <c r="F506" s="170" t="s">
        <v>3515</v>
      </c>
      <c r="G506" s="170" t="s">
        <v>2131</v>
      </c>
      <c r="H506" s="227"/>
    </row>
    <row r="507" spans="1:8" hidden="1" x14ac:dyDescent="0.25">
      <c r="A507" s="187">
        <v>506</v>
      </c>
      <c r="B507" s="176" t="s">
        <v>721</v>
      </c>
      <c r="C507" s="171" t="s">
        <v>111</v>
      </c>
      <c r="D507" s="174" t="s">
        <v>722</v>
      </c>
      <c r="E507" s="170" t="str">
        <f>[1]!f_info_corp_fundmanagementcompany(B507)</f>
        <v>鹏华基金</v>
      </c>
      <c r="F507" s="170" t="s">
        <v>3515</v>
      </c>
      <c r="G507" s="170" t="s">
        <v>2131</v>
      </c>
      <c r="H507" s="227"/>
    </row>
    <row r="508" spans="1:8" hidden="1" x14ac:dyDescent="0.25">
      <c r="A508" s="187">
        <v>507</v>
      </c>
      <c r="B508" s="173" t="s">
        <v>113</v>
      </c>
      <c r="C508" s="171" t="s">
        <v>2226</v>
      </c>
      <c r="D508" s="173" t="s">
        <v>114</v>
      </c>
      <c r="E508" s="170" t="s">
        <v>1706</v>
      </c>
      <c r="F508" s="170" t="s">
        <v>3514</v>
      </c>
      <c r="G508" s="170" t="s">
        <v>3506</v>
      </c>
      <c r="H508" s="227"/>
    </row>
    <row r="509" spans="1:8" hidden="1" x14ac:dyDescent="0.25">
      <c r="A509" s="187">
        <v>508</v>
      </c>
      <c r="B509" s="173" t="s">
        <v>134</v>
      </c>
      <c r="C509" s="171" t="s">
        <v>111</v>
      </c>
      <c r="D509" s="173" t="s">
        <v>135</v>
      </c>
      <c r="E509" s="170" t="s">
        <v>1706</v>
      </c>
      <c r="F509" s="170" t="s">
        <v>3514</v>
      </c>
      <c r="G509" s="170" t="s">
        <v>3506</v>
      </c>
      <c r="H509" s="227"/>
    </row>
    <row r="510" spans="1:8" hidden="1" x14ac:dyDescent="0.25">
      <c r="A510" s="187">
        <v>509</v>
      </c>
      <c r="B510" s="173" t="s">
        <v>170</v>
      </c>
      <c r="C510" s="171" t="s">
        <v>111</v>
      </c>
      <c r="D510" s="173" t="s">
        <v>171</v>
      </c>
      <c r="E510" s="170" t="s">
        <v>1706</v>
      </c>
      <c r="F510" s="170" t="s">
        <v>3514</v>
      </c>
      <c r="G510" s="170" t="s">
        <v>3506</v>
      </c>
      <c r="H510" s="227"/>
    </row>
    <row r="511" spans="1:8" hidden="1" x14ac:dyDescent="0.25">
      <c r="A511" s="187">
        <v>510</v>
      </c>
      <c r="B511" s="170" t="s">
        <v>267</v>
      </c>
      <c r="C511" s="171" t="s">
        <v>2370</v>
      </c>
      <c r="D511" s="179" t="s">
        <v>2169</v>
      </c>
      <c r="E511" s="170" t="s">
        <v>1706</v>
      </c>
      <c r="F511" s="170" t="s">
        <v>3514</v>
      </c>
      <c r="G511" s="170" t="s">
        <v>2142</v>
      </c>
      <c r="H511" s="227"/>
    </row>
    <row r="512" spans="1:8" hidden="1" x14ac:dyDescent="0.25">
      <c r="A512" s="187">
        <v>511</v>
      </c>
      <c r="B512" s="171" t="s">
        <v>1323</v>
      </c>
      <c r="C512" s="171"/>
      <c r="D512" s="170" t="s">
        <v>1324</v>
      </c>
      <c r="E512" s="170" t="s">
        <v>3319</v>
      </c>
      <c r="F512" s="170" t="s">
        <v>3514</v>
      </c>
      <c r="G512" s="170" t="s">
        <v>2158</v>
      </c>
      <c r="H512" s="227"/>
    </row>
    <row r="513" spans="1:8" hidden="1" x14ac:dyDescent="0.25">
      <c r="A513" s="187">
        <v>512</v>
      </c>
      <c r="B513" s="171" t="s">
        <v>1137</v>
      </c>
      <c r="C513" s="171"/>
      <c r="D513" s="170" t="s">
        <v>1138</v>
      </c>
      <c r="E513" s="170" t="s">
        <v>1889</v>
      </c>
      <c r="F513" s="170" t="s">
        <v>3514</v>
      </c>
      <c r="G513" s="170" t="s">
        <v>2158</v>
      </c>
      <c r="H513" s="227"/>
    </row>
    <row r="514" spans="1:8" ht="24.9" hidden="1" x14ac:dyDescent="0.25">
      <c r="A514" s="187">
        <v>513</v>
      </c>
      <c r="B514" s="171" t="s">
        <v>1239</v>
      </c>
      <c r="C514" s="171" t="s">
        <v>3245</v>
      </c>
      <c r="D514" s="170" t="s">
        <v>1240</v>
      </c>
      <c r="E514" s="170" t="s">
        <v>1889</v>
      </c>
      <c r="F514" s="170" t="s">
        <v>3514</v>
      </c>
      <c r="G514" s="170" t="s">
        <v>2158</v>
      </c>
      <c r="H514" s="227"/>
    </row>
    <row r="515" spans="1:8" hidden="1" x14ac:dyDescent="0.25">
      <c r="A515" s="187">
        <v>514</v>
      </c>
      <c r="B515" s="171" t="s">
        <v>1309</v>
      </c>
      <c r="C515" s="171"/>
      <c r="D515" s="170" t="s">
        <v>1310</v>
      </c>
      <c r="E515" s="170" t="s">
        <v>1889</v>
      </c>
      <c r="F515" s="170" t="s">
        <v>3514</v>
      </c>
      <c r="G515" s="170" t="s">
        <v>2158</v>
      </c>
      <c r="H515" s="227"/>
    </row>
    <row r="516" spans="1:8" hidden="1" x14ac:dyDescent="0.25">
      <c r="A516" s="187">
        <v>515</v>
      </c>
      <c r="B516" s="170" t="s">
        <v>1566</v>
      </c>
      <c r="C516" s="171" t="s">
        <v>111</v>
      </c>
      <c r="D516" s="170" t="s">
        <v>1567</v>
      </c>
      <c r="E516" s="170" t="s">
        <v>1889</v>
      </c>
      <c r="F516" s="170" t="s">
        <v>3514</v>
      </c>
      <c r="G516" s="170" t="s">
        <v>2135</v>
      </c>
      <c r="H516" s="227"/>
    </row>
    <row r="517" spans="1:8" hidden="1" x14ac:dyDescent="0.25">
      <c r="A517" s="187">
        <v>516</v>
      </c>
      <c r="B517" s="170" t="s">
        <v>1603</v>
      </c>
      <c r="C517" s="171" t="s">
        <v>2331</v>
      </c>
      <c r="D517" s="170" t="s">
        <v>1604</v>
      </c>
      <c r="E517" s="170" t="s">
        <v>1889</v>
      </c>
      <c r="F517" s="170" t="s">
        <v>3514</v>
      </c>
      <c r="G517" s="170" t="s">
        <v>2135</v>
      </c>
      <c r="H517" s="227"/>
    </row>
    <row r="518" spans="1:8" hidden="1" x14ac:dyDescent="0.25">
      <c r="A518" s="187">
        <v>517</v>
      </c>
      <c r="B518" s="164" t="s">
        <v>1887</v>
      </c>
      <c r="C518" s="181" t="s">
        <v>1888</v>
      </c>
      <c r="D518" s="164" t="s">
        <v>2693</v>
      </c>
      <c r="E518" s="164" t="s">
        <v>1889</v>
      </c>
      <c r="F518" s="170" t="s">
        <v>3515</v>
      </c>
      <c r="G518" s="170" t="s">
        <v>2154</v>
      </c>
      <c r="H518" s="227"/>
    </row>
    <row r="519" spans="1:8" hidden="1" x14ac:dyDescent="0.25">
      <c r="A519" s="187">
        <v>518</v>
      </c>
      <c r="B519" s="164" t="s">
        <v>2579</v>
      </c>
      <c r="C519" s="181" t="s">
        <v>1890</v>
      </c>
      <c r="D519" s="164" t="s">
        <v>2806</v>
      </c>
      <c r="E519" s="164" t="s">
        <v>1889</v>
      </c>
      <c r="F519" s="170" t="s">
        <v>3515</v>
      </c>
      <c r="G519" s="170" t="s">
        <v>2154</v>
      </c>
      <c r="H519" s="227"/>
    </row>
    <row r="520" spans="1:8" hidden="1" x14ac:dyDescent="0.25">
      <c r="A520" s="187">
        <v>519</v>
      </c>
      <c r="B520" s="164" t="s">
        <v>2561</v>
      </c>
      <c r="C520" s="181" t="s">
        <v>1892</v>
      </c>
      <c r="D520" s="164" t="s">
        <v>2745</v>
      </c>
      <c r="E520" s="164" t="s">
        <v>1889</v>
      </c>
      <c r="F520" s="170" t="s">
        <v>3515</v>
      </c>
      <c r="G520" s="170" t="s">
        <v>2154</v>
      </c>
      <c r="H520" s="227"/>
    </row>
    <row r="521" spans="1:8" ht="24.9" hidden="1" x14ac:dyDescent="0.25">
      <c r="A521" s="187">
        <v>520</v>
      </c>
      <c r="B521" s="164" t="s">
        <v>2525</v>
      </c>
      <c r="C521" s="181" t="s">
        <v>1891</v>
      </c>
      <c r="D521" s="164" t="s">
        <v>2672</v>
      </c>
      <c r="E521" s="164" t="s">
        <v>1889</v>
      </c>
      <c r="F521" s="170" t="s">
        <v>3515</v>
      </c>
      <c r="G521" s="170" t="s">
        <v>2154</v>
      </c>
      <c r="H521" s="227"/>
    </row>
    <row r="522" spans="1:8" ht="37.299999999999997" hidden="1" x14ac:dyDescent="0.25">
      <c r="A522" s="187">
        <v>521</v>
      </c>
      <c r="B522" s="173" t="s">
        <v>214</v>
      </c>
      <c r="C522" s="171" t="s">
        <v>2346</v>
      </c>
      <c r="D522" s="173" t="s">
        <v>215</v>
      </c>
      <c r="E522" s="170" t="s">
        <v>1889</v>
      </c>
      <c r="F522" s="170" t="s">
        <v>3514</v>
      </c>
      <c r="G522" s="170" t="s">
        <v>2140</v>
      </c>
      <c r="H522" s="227"/>
    </row>
    <row r="523" spans="1:8" hidden="1" x14ac:dyDescent="0.25">
      <c r="A523" s="187">
        <v>522</v>
      </c>
      <c r="B523" s="180" t="s">
        <v>1986</v>
      </c>
      <c r="C523" s="171" t="s">
        <v>1987</v>
      </c>
      <c r="D523" s="180" t="s">
        <v>1988</v>
      </c>
      <c r="E523" s="170" t="s">
        <v>1889</v>
      </c>
      <c r="F523" s="170" t="s">
        <v>3515</v>
      </c>
      <c r="G523" s="170" t="s">
        <v>1976</v>
      </c>
      <c r="H523" s="227"/>
    </row>
    <row r="524" spans="1:8" hidden="1" x14ac:dyDescent="0.25">
      <c r="A524" s="187">
        <v>523</v>
      </c>
      <c r="B524" s="171" t="s">
        <v>1307</v>
      </c>
      <c r="C524" s="171"/>
      <c r="D524" s="170" t="s">
        <v>1308</v>
      </c>
      <c r="E524" s="170" t="s">
        <v>2225</v>
      </c>
      <c r="F524" s="170" t="s">
        <v>3514</v>
      </c>
      <c r="G524" s="170" t="s">
        <v>2158</v>
      </c>
      <c r="H524" s="227"/>
    </row>
    <row r="525" spans="1:8" hidden="1" x14ac:dyDescent="0.25">
      <c r="A525" s="187">
        <v>524</v>
      </c>
      <c r="B525" s="164" t="s">
        <v>2577</v>
      </c>
      <c r="C525" s="181" t="s">
        <v>2801</v>
      </c>
      <c r="D525" s="164" t="s">
        <v>2802</v>
      </c>
      <c r="E525" s="164" t="s">
        <v>2225</v>
      </c>
      <c r="F525" s="170" t="s">
        <v>3515</v>
      </c>
      <c r="G525" s="170" t="s">
        <v>2154</v>
      </c>
      <c r="H525" s="227"/>
    </row>
    <row r="526" spans="1:8" ht="24.9" hidden="1" x14ac:dyDescent="0.25">
      <c r="A526" s="187">
        <v>525</v>
      </c>
      <c r="B526" s="173" t="s">
        <v>116</v>
      </c>
      <c r="C526" s="171" t="s">
        <v>2223</v>
      </c>
      <c r="D526" s="173" t="s">
        <v>117</v>
      </c>
      <c r="E526" s="170" t="s">
        <v>2225</v>
      </c>
      <c r="F526" s="170" t="s">
        <v>3514</v>
      </c>
      <c r="G526" s="170" t="s">
        <v>3506</v>
      </c>
      <c r="H526" s="227"/>
    </row>
    <row r="527" spans="1:8" hidden="1" x14ac:dyDescent="0.25">
      <c r="A527" s="187">
        <v>526</v>
      </c>
      <c r="B527" s="164" t="s">
        <v>2513</v>
      </c>
      <c r="C527" s="181" t="s">
        <v>2623</v>
      </c>
      <c r="D527" s="164" t="s">
        <v>2624</v>
      </c>
      <c r="E527" s="164" t="s">
        <v>2626</v>
      </c>
      <c r="F527" s="170" t="s">
        <v>3515</v>
      </c>
      <c r="G527" s="170" t="s">
        <v>2154</v>
      </c>
      <c r="H527" s="227"/>
    </row>
    <row r="528" spans="1:8" hidden="1" x14ac:dyDescent="0.25">
      <c r="A528" s="187">
        <v>527</v>
      </c>
      <c r="B528" s="176" t="s">
        <v>680</v>
      </c>
      <c r="C528" s="171" t="s">
        <v>3578</v>
      </c>
      <c r="D528" s="174" t="s">
        <v>681</v>
      </c>
      <c r="E528" s="170" t="str">
        <f>[1]!f_info_corp_fundmanagementcompany(B528)</f>
        <v>前海开源基金</v>
      </c>
      <c r="F528" s="170" t="s">
        <v>3515</v>
      </c>
      <c r="G528" s="170" t="s">
        <v>2131</v>
      </c>
      <c r="H528" s="227"/>
    </row>
    <row r="529" spans="1:8" hidden="1" x14ac:dyDescent="0.25">
      <c r="A529" s="187">
        <v>528</v>
      </c>
      <c r="B529" s="176" t="s">
        <v>663</v>
      </c>
      <c r="C529" s="171" t="s">
        <v>3579</v>
      </c>
      <c r="D529" s="174" t="s">
        <v>664</v>
      </c>
      <c r="E529" s="170" t="str">
        <f>[1]!f_info_corp_fundmanagementcompany(B529)</f>
        <v>前海开源基金</v>
      </c>
      <c r="F529" s="170" t="s">
        <v>3515</v>
      </c>
      <c r="G529" s="170" t="s">
        <v>2131</v>
      </c>
      <c r="H529" s="227"/>
    </row>
    <row r="530" spans="1:8" hidden="1" x14ac:dyDescent="0.25">
      <c r="A530" s="187">
        <v>529</v>
      </c>
      <c r="B530" s="175" t="s">
        <v>867</v>
      </c>
      <c r="C530" s="171" t="s">
        <v>111</v>
      </c>
      <c r="D530" s="174" t="s">
        <v>868</v>
      </c>
      <c r="E530" s="170" t="str">
        <f>[1]!f_info_corp_fundmanagementcompany(B530)</f>
        <v>前海开源基金</v>
      </c>
      <c r="F530" s="170" t="s">
        <v>3515</v>
      </c>
      <c r="G530" s="170" t="s">
        <v>2131</v>
      </c>
      <c r="H530" s="227"/>
    </row>
    <row r="531" spans="1:8" hidden="1" x14ac:dyDescent="0.25">
      <c r="A531" s="187">
        <v>530</v>
      </c>
      <c r="B531" s="175" t="s">
        <v>875</v>
      </c>
      <c r="C531" s="171" t="s">
        <v>3580</v>
      </c>
      <c r="D531" s="174" t="s">
        <v>876</v>
      </c>
      <c r="E531" s="170" t="str">
        <f>[1]!f_info_corp_fundmanagementcompany(B531)</f>
        <v>前海开源基金</v>
      </c>
      <c r="F531" s="170" t="s">
        <v>3515</v>
      </c>
      <c r="G531" s="170" t="s">
        <v>2131</v>
      </c>
      <c r="H531" s="227"/>
    </row>
    <row r="532" spans="1:8" hidden="1" x14ac:dyDescent="0.25">
      <c r="A532" s="187">
        <v>531</v>
      </c>
      <c r="B532" s="175" t="s">
        <v>881</v>
      </c>
      <c r="C532" s="171" t="s">
        <v>3581</v>
      </c>
      <c r="D532" s="174" t="s">
        <v>882</v>
      </c>
      <c r="E532" s="170" t="str">
        <f>[1]!f_info_corp_fundmanagementcompany(B532)</f>
        <v>前海开源基金</v>
      </c>
      <c r="F532" s="170" t="s">
        <v>3515</v>
      </c>
      <c r="G532" s="170" t="s">
        <v>2131</v>
      </c>
      <c r="H532" s="227"/>
    </row>
    <row r="533" spans="1:8" hidden="1" x14ac:dyDescent="0.25">
      <c r="A533" s="187">
        <v>532</v>
      </c>
      <c r="B533" s="171" t="s">
        <v>1024</v>
      </c>
      <c r="C533" s="171"/>
      <c r="D533" s="170" t="s">
        <v>1025</v>
      </c>
      <c r="E533" s="170" t="s">
        <v>2662</v>
      </c>
      <c r="F533" s="170" t="s">
        <v>3514</v>
      </c>
      <c r="G533" s="170" t="s">
        <v>2158</v>
      </c>
      <c r="H533" s="227"/>
    </row>
    <row r="534" spans="1:8" hidden="1" x14ac:dyDescent="0.25">
      <c r="A534" s="187">
        <v>533</v>
      </c>
      <c r="B534" s="164" t="s">
        <v>1894</v>
      </c>
      <c r="C534" s="181" t="s">
        <v>1895</v>
      </c>
      <c r="D534" s="164" t="s">
        <v>2714</v>
      </c>
      <c r="E534" s="164" t="s">
        <v>2662</v>
      </c>
      <c r="F534" s="170" t="s">
        <v>3515</v>
      </c>
      <c r="G534" s="170" t="s">
        <v>2154</v>
      </c>
      <c r="H534" s="227"/>
    </row>
    <row r="535" spans="1:8" hidden="1" x14ac:dyDescent="0.25">
      <c r="A535" s="187">
        <v>534</v>
      </c>
      <c r="B535" s="164" t="s">
        <v>1896</v>
      </c>
      <c r="C535" s="181"/>
      <c r="D535" s="164" t="s">
        <v>1897</v>
      </c>
      <c r="E535" s="164" t="s">
        <v>2662</v>
      </c>
      <c r="F535" s="170" t="s">
        <v>3515</v>
      </c>
      <c r="G535" s="170" t="s">
        <v>2154</v>
      </c>
      <c r="H535" s="227"/>
    </row>
    <row r="536" spans="1:8" hidden="1" x14ac:dyDescent="0.25">
      <c r="A536" s="187">
        <v>535</v>
      </c>
      <c r="B536" s="164" t="s">
        <v>2576</v>
      </c>
      <c r="C536" s="181" t="s">
        <v>1899</v>
      </c>
      <c r="D536" s="164" t="s">
        <v>2797</v>
      </c>
      <c r="E536" s="164" t="s">
        <v>2662</v>
      </c>
      <c r="F536" s="170" t="s">
        <v>3515</v>
      </c>
      <c r="G536" s="170" t="s">
        <v>2154</v>
      </c>
      <c r="H536" s="227"/>
    </row>
    <row r="537" spans="1:8" hidden="1" x14ac:dyDescent="0.25">
      <c r="A537" s="187">
        <v>536</v>
      </c>
      <c r="B537" s="164" t="s">
        <v>2543</v>
      </c>
      <c r="C537" s="181"/>
      <c r="D537" s="164" t="s">
        <v>1898</v>
      </c>
      <c r="E537" s="164" t="s">
        <v>2662</v>
      </c>
      <c r="F537" s="170" t="s">
        <v>3515</v>
      </c>
      <c r="G537" s="170" t="s">
        <v>2154</v>
      </c>
      <c r="H537" s="227"/>
    </row>
    <row r="538" spans="1:8" ht="24.9" hidden="1" x14ac:dyDescent="0.25">
      <c r="A538" s="187">
        <v>537</v>
      </c>
      <c r="B538" s="164" t="s">
        <v>739</v>
      </c>
      <c r="C538" s="171" t="s">
        <v>3582</v>
      </c>
      <c r="D538" s="164" t="s">
        <v>740</v>
      </c>
      <c r="E538" s="170" t="str">
        <f>[1]!f_info_corp_fundmanagementcompany(B538)</f>
        <v>融通基金</v>
      </c>
      <c r="F538" s="170" t="s">
        <v>3515</v>
      </c>
      <c r="G538" s="170" t="s">
        <v>2131</v>
      </c>
      <c r="H538" s="227"/>
    </row>
    <row r="539" spans="1:8" hidden="1" x14ac:dyDescent="0.25">
      <c r="A539" s="187">
        <v>538</v>
      </c>
      <c r="B539" s="150" t="s">
        <v>736</v>
      </c>
      <c r="C539" s="171" t="s">
        <v>3583</v>
      </c>
      <c r="D539" s="174" t="s">
        <v>737</v>
      </c>
      <c r="E539" s="170" t="str">
        <f>[1]!f_info_corp_fundmanagementcompany(B539)</f>
        <v>融通基金</v>
      </c>
      <c r="F539" s="170" t="s">
        <v>3515</v>
      </c>
      <c r="G539" s="170" t="s">
        <v>2131</v>
      </c>
      <c r="H539" s="227"/>
    </row>
    <row r="540" spans="1:8" hidden="1" x14ac:dyDescent="0.25">
      <c r="A540" s="187">
        <v>539</v>
      </c>
      <c r="B540" s="176" t="s">
        <v>824</v>
      </c>
      <c r="C540" s="171" t="s">
        <v>3584</v>
      </c>
      <c r="D540" s="174" t="s">
        <v>825</v>
      </c>
      <c r="E540" s="170" t="str">
        <f>[1]!f_info_corp_fundmanagementcompany(B540)</f>
        <v>融通基金</v>
      </c>
      <c r="F540" s="170" t="s">
        <v>3515</v>
      </c>
      <c r="G540" s="170" t="s">
        <v>2131</v>
      </c>
      <c r="H540" s="227"/>
    </row>
    <row r="541" spans="1:8" ht="24.9" hidden="1" x14ac:dyDescent="0.25">
      <c r="A541" s="187">
        <v>540</v>
      </c>
      <c r="B541" s="150" t="s">
        <v>739</v>
      </c>
      <c r="C541" s="171" t="s">
        <v>3582</v>
      </c>
      <c r="D541" s="174" t="s">
        <v>740</v>
      </c>
      <c r="E541" s="170" t="str">
        <f>[1]!f_info_corp_fundmanagementcompany(B541)</f>
        <v>融通基金</v>
      </c>
      <c r="F541" s="170" t="s">
        <v>3515</v>
      </c>
      <c r="G541" s="170" t="s">
        <v>2131</v>
      </c>
      <c r="H541" s="227"/>
    </row>
    <row r="542" spans="1:8" hidden="1" x14ac:dyDescent="0.25">
      <c r="A542" s="187">
        <v>541</v>
      </c>
      <c r="B542" s="171" t="s">
        <v>1391</v>
      </c>
      <c r="C542" s="171"/>
      <c r="D542" s="170" t="s">
        <v>1392</v>
      </c>
      <c r="E542" s="170" t="s">
        <v>2762</v>
      </c>
      <c r="F542" s="170" t="s">
        <v>3514</v>
      </c>
      <c r="G542" s="170" t="s">
        <v>2158</v>
      </c>
      <c r="H542" s="227"/>
    </row>
    <row r="543" spans="1:8" hidden="1" x14ac:dyDescent="0.25">
      <c r="A543" s="187">
        <v>542</v>
      </c>
      <c r="B543" s="164" t="s">
        <v>1901</v>
      </c>
      <c r="C543" s="181" t="s">
        <v>1902</v>
      </c>
      <c r="D543" s="164" t="s">
        <v>2760</v>
      </c>
      <c r="E543" s="164" t="s">
        <v>2762</v>
      </c>
      <c r="F543" s="170" t="s">
        <v>3515</v>
      </c>
      <c r="G543" s="170" t="s">
        <v>2154</v>
      </c>
      <c r="H543" s="227"/>
    </row>
    <row r="544" spans="1:8" hidden="1" x14ac:dyDescent="0.25">
      <c r="A544" s="187">
        <v>543</v>
      </c>
      <c r="B544" s="164" t="s">
        <v>501</v>
      </c>
      <c r="C544" s="171" t="s">
        <v>111</v>
      </c>
      <c r="D544" s="164" t="s">
        <v>502</v>
      </c>
      <c r="E544" s="170" t="str">
        <f>[1]!f_info_corp_fundmanagementcompany(B544)</f>
        <v>上投摩根基金</v>
      </c>
      <c r="F544" s="170" t="s">
        <v>3515</v>
      </c>
      <c r="G544" s="170" t="s">
        <v>2131</v>
      </c>
      <c r="H544" s="227"/>
    </row>
    <row r="545" spans="1:8" hidden="1" x14ac:dyDescent="0.25">
      <c r="A545" s="187">
        <v>544</v>
      </c>
      <c r="B545" s="164" t="s">
        <v>678</v>
      </c>
      <c r="C545" s="171" t="s">
        <v>111</v>
      </c>
      <c r="D545" s="164" t="s">
        <v>679</v>
      </c>
      <c r="E545" s="170" t="str">
        <f>[1]!f_info_corp_fundmanagementcompany(B545)</f>
        <v>上投摩根基金</v>
      </c>
      <c r="F545" s="170" t="s">
        <v>3515</v>
      </c>
      <c r="G545" s="170" t="s">
        <v>2131</v>
      </c>
      <c r="H545" s="227"/>
    </row>
    <row r="546" spans="1:8" hidden="1" x14ac:dyDescent="0.25">
      <c r="A546" s="187">
        <v>545</v>
      </c>
      <c r="B546" s="175" t="s">
        <v>501</v>
      </c>
      <c r="C546" s="171" t="s">
        <v>111</v>
      </c>
      <c r="D546" s="174" t="s">
        <v>502</v>
      </c>
      <c r="E546" s="170" t="str">
        <f>[1]!f_info_corp_fundmanagementcompany(B546)</f>
        <v>上投摩根基金</v>
      </c>
      <c r="F546" s="170" t="s">
        <v>3515</v>
      </c>
      <c r="G546" s="170" t="s">
        <v>2131</v>
      </c>
      <c r="H546" s="227"/>
    </row>
    <row r="547" spans="1:8" hidden="1" x14ac:dyDescent="0.25">
      <c r="A547" s="187">
        <v>546</v>
      </c>
      <c r="B547" s="164" t="s">
        <v>423</v>
      </c>
      <c r="C547" s="171" t="s">
        <v>3585</v>
      </c>
      <c r="D547" s="164" t="s">
        <v>424</v>
      </c>
      <c r="E547" s="170" t="str">
        <f>[1]!f_info_corp_fundmanagementcompany(B547)</f>
        <v>上投摩根基金</v>
      </c>
      <c r="F547" s="170" t="s">
        <v>3515</v>
      </c>
      <c r="G547" s="170" t="s">
        <v>2150</v>
      </c>
      <c r="H547" s="227"/>
    </row>
    <row r="548" spans="1:8" hidden="1" x14ac:dyDescent="0.25">
      <c r="A548" s="187">
        <v>547</v>
      </c>
      <c r="B548" s="171" t="s">
        <v>991</v>
      </c>
      <c r="C548" s="171"/>
      <c r="D548" s="170" t="s">
        <v>992</v>
      </c>
      <c r="E548" s="170" t="s">
        <v>2399</v>
      </c>
      <c r="F548" s="170" t="s">
        <v>3514</v>
      </c>
      <c r="G548" s="170" t="s">
        <v>2158</v>
      </c>
      <c r="H548" s="227"/>
    </row>
    <row r="549" spans="1:8" hidden="1" x14ac:dyDescent="0.25">
      <c r="A549" s="187">
        <v>548</v>
      </c>
      <c r="B549" s="164" t="s">
        <v>2558</v>
      </c>
      <c r="C549" s="181" t="s">
        <v>1903</v>
      </c>
      <c r="D549" s="164" t="s">
        <v>2741</v>
      </c>
      <c r="E549" s="164" t="s">
        <v>2399</v>
      </c>
      <c r="F549" s="170" t="s">
        <v>3515</v>
      </c>
      <c r="G549" s="170" t="s">
        <v>2154</v>
      </c>
      <c r="H549" s="227"/>
    </row>
    <row r="550" spans="1:8" hidden="1" x14ac:dyDescent="0.25">
      <c r="A550" s="187">
        <v>549</v>
      </c>
      <c r="B550" s="164" t="s">
        <v>2599</v>
      </c>
      <c r="C550" s="181" t="s">
        <v>1907</v>
      </c>
      <c r="D550" s="164" t="s">
        <v>2843</v>
      </c>
      <c r="E550" s="164" t="s">
        <v>2399</v>
      </c>
      <c r="F550" s="170" t="s">
        <v>3515</v>
      </c>
      <c r="G550" s="170" t="s">
        <v>2154</v>
      </c>
      <c r="H550" s="227"/>
    </row>
    <row r="551" spans="1:8" hidden="1" x14ac:dyDescent="0.25">
      <c r="A551" s="187">
        <v>550</v>
      </c>
      <c r="B551" s="164" t="s">
        <v>2514</v>
      </c>
      <c r="C551" s="181" t="s">
        <v>1904</v>
      </c>
      <c r="D551" s="164" t="s">
        <v>2628</v>
      </c>
      <c r="E551" s="164" t="s">
        <v>2399</v>
      </c>
      <c r="F551" s="170" t="s">
        <v>3515</v>
      </c>
      <c r="G551" s="170" t="s">
        <v>2154</v>
      </c>
      <c r="H551" s="227"/>
    </row>
    <row r="552" spans="1:8" hidden="1" x14ac:dyDescent="0.25">
      <c r="A552" s="187">
        <v>551</v>
      </c>
      <c r="B552" s="164" t="s">
        <v>1905</v>
      </c>
      <c r="C552" s="181" t="s">
        <v>1906</v>
      </c>
      <c r="D552" s="164" t="s">
        <v>2630</v>
      </c>
      <c r="E552" s="164" t="s">
        <v>2399</v>
      </c>
      <c r="F552" s="170" t="s">
        <v>3515</v>
      </c>
      <c r="G552" s="170" t="s">
        <v>2154</v>
      </c>
      <c r="H552" s="227"/>
    </row>
    <row r="553" spans="1:8" hidden="1" x14ac:dyDescent="0.25">
      <c r="A553" s="187">
        <v>552</v>
      </c>
      <c r="B553" s="170" t="s">
        <v>77</v>
      </c>
      <c r="C553" s="171"/>
      <c r="D553" s="170" t="s">
        <v>2501</v>
      </c>
      <c r="E553" s="170" t="s">
        <v>2399</v>
      </c>
      <c r="F553" s="170" t="s">
        <v>3515</v>
      </c>
      <c r="G553" s="170" t="s">
        <v>2144</v>
      </c>
      <c r="H553" s="227"/>
    </row>
    <row r="554" spans="1:8" hidden="1" x14ac:dyDescent="0.25">
      <c r="A554" s="187">
        <v>553</v>
      </c>
      <c r="B554" s="164" t="s">
        <v>2461</v>
      </c>
      <c r="C554" s="171" t="s">
        <v>111</v>
      </c>
      <c r="D554" s="164" t="s">
        <v>2462</v>
      </c>
      <c r="E554" s="170" t="str">
        <f>[1]!f_info_corp_fundmanagementcompany(B554)</f>
        <v>申万菱信基金</v>
      </c>
      <c r="F554" s="170" t="s">
        <v>3515</v>
      </c>
      <c r="G554" s="170" t="s">
        <v>2131</v>
      </c>
      <c r="H554" s="227"/>
    </row>
    <row r="555" spans="1:8" hidden="1" x14ac:dyDescent="0.25">
      <c r="A555" s="187">
        <v>554</v>
      </c>
      <c r="B555" s="170" t="s">
        <v>281</v>
      </c>
      <c r="C555" s="171" t="s">
        <v>111</v>
      </c>
      <c r="D555" s="179" t="s">
        <v>2183</v>
      </c>
      <c r="E555" s="170" t="s">
        <v>2399</v>
      </c>
      <c r="F555" s="170" t="s">
        <v>3514</v>
      </c>
      <c r="G555" s="170" t="s">
        <v>2142</v>
      </c>
      <c r="H555" s="227"/>
    </row>
    <row r="556" spans="1:8" hidden="1" x14ac:dyDescent="0.25">
      <c r="A556" s="187">
        <v>555</v>
      </c>
      <c r="B556" s="170" t="s">
        <v>24</v>
      </c>
      <c r="C556" s="171" t="s">
        <v>3398</v>
      </c>
      <c r="D556" s="170" t="s">
        <v>42</v>
      </c>
      <c r="E556" s="170" t="s">
        <v>2399</v>
      </c>
      <c r="F556" s="170" t="s">
        <v>3515</v>
      </c>
      <c r="G556" s="170" t="s">
        <v>2161</v>
      </c>
      <c r="H556" s="227"/>
    </row>
    <row r="557" spans="1:8" hidden="1" x14ac:dyDescent="0.25">
      <c r="A557" s="187">
        <v>556</v>
      </c>
      <c r="B557" s="170" t="s">
        <v>44</v>
      </c>
      <c r="C557" s="171" t="s">
        <v>3400</v>
      </c>
      <c r="D557" s="170" t="s">
        <v>45</v>
      </c>
      <c r="E557" s="170" t="s">
        <v>2399</v>
      </c>
      <c r="F557" s="170" t="s">
        <v>3515</v>
      </c>
      <c r="G557" s="170" t="s">
        <v>2161</v>
      </c>
      <c r="H557" s="227"/>
    </row>
    <row r="558" spans="1:8" hidden="1" x14ac:dyDescent="0.25">
      <c r="A558" s="187">
        <v>557</v>
      </c>
      <c r="B558" s="164" t="s">
        <v>1908</v>
      </c>
      <c r="C558" s="181" t="s">
        <v>1909</v>
      </c>
      <c r="D558" s="164" t="s">
        <v>2650</v>
      </c>
      <c r="E558" s="164" t="s">
        <v>2615</v>
      </c>
      <c r="F558" s="170" t="s">
        <v>3515</v>
      </c>
      <c r="G558" s="170" t="s">
        <v>2154</v>
      </c>
      <c r="H558" s="227"/>
    </row>
    <row r="559" spans="1:8" hidden="1" x14ac:dyDescent="0.25">
      <c r="A559" s="187">
        <v>558</v>
      </c>
      <c r="B559" s="164" t="s">
        <v>1910</v>
      </c>
      <c r="C559" s="181" t="s">
        <v>1911</v>
      </c>
      <c r="D559" s="164" t="s">
        <v>2613</v>
      </c>
      <c r="E559" s="164" t="s">
        <v>2615</v>
      </c>
      <c r="F559" s="170" t="s">
        <v>3515</v>
      </c>
      <c r="G559" s="170" t="s">
        <v>2154</v>
      </c>
      <c r="H559" s="227"/>
    </row>
    <row r="560" spans="1:8" hidden="1" x14ac:dyDescent="0.25">
      <c r="A560" s="187">
        <v>559</v>
      </c>
      <c r="B560" s="164" t="s">
        <v>482</v>
      </c>
      <c r="C560" s="171" t="s">
        <v>3586</v>
      </c>
      <c r="D560" s="164" t="s">
        <v>483</v>
      </c>
      <c r="E560" s="170" t="str">
        <f>[1]!f_info_corp_fundmanagementcompany(B560)</f>
        <v>泰达宏利基金</v>
      </c>
      <c r="F560" s="170" t="s">
        <v>3515</v>
      </c>
      <c r="G560" s="170" t="s">
        <v>2131</v>
      </c>
      <c r="H560" s="227"/>
    </row>
    <row r="561" spans="1:8" hidden="1" x14ac:dyDescent="0.25">
      <c r="A561" s="187">
        <v>560</v>
      </c>
      <c r="B561" s="176" t="s">
        <v>482</v>
      </c>
      <c r="C561" s="171" t="s">
        <v>3586</v>
      </c>
      <c r="D561" s="174" t="s">
        <v>483</v>
      </c>
      <c r="E561" s="170" t="str">
        <f>[1]!f_info_corp_fundmanagementcompany(B561)</f>
        <v>泰达宏利基金</v>
      </c>
      <c r="F561" s="170" t="s">
        <v>3515</v>
      </c>
      <c r="G561" s="170" t="s">
        <v>2131</v>
      </c>
      <c r="H561" s="227"/>
    </row>
    <row r="562" spans="1:8" hidden="1" x14ac:dyDescent="0.25">
      <c r="A562" s="187">
        <v>561</v>
      </c>
      <c r="B562" s="176" t="s">
        <v>745</v>
      </c>
      <c r="C562" s="171" t="s">
        <v>111</v>
      </c>
      <c r="D562" s="174" t="s">
        <v>746</v>
      </c>
      <c r="E562" s="170" t="str">
        <f>[1]!f_info_corp_fundmanagementcompany(B562)</f>
        <v>泰达宏利基金</v>
      </c>
      <c r="F562" s="170" t="s">
        <v>3515</v>
      </c>
      <c r="G562" s="170" t="s">
        <v>2131</v>
      </c>
      <c r="H562" s="227"/>
    </row>
    <row r="563" spans="1:8" hidden="1" x14ac:dyDescent="0.25">
      <c r="A563" s="187">
        <v>562</v>
      </c>
      <c r="B563" s="164" t="s">
        <v>1914</v>
      </c>
      <c r="C563" s="181" t="s">
        <v>1915</v>
      </c>
      <c r="D563" s="164" t="s">
        <v>2799</v>
      </c>
      <c r="E563" s="164" t="s">
        <v>1913</v>
      </c>
      <c r="F563" s="170" t="s">
        <v>3515</v>
      </c>
      <c r="G563" s="170" t="s">
        <v>2154</v>
      </c>
      <c r="H563" s="227"/>
    </row>
    <row r="564" spans="1:8" hidden="1" x14ac:dyDescent="0.25">
      <c r="A564" s="187">
        <v>563</v>
      </c>
      <c r="B564" s="164" t="s">
        <v>2540</v>
      </c>
      <c r="C564" s="181"/>
      <c r="D564" s="164" t="s">
        <v>1916</v>
      </c>
      <c r="E564" s="164" t="s">
        <v>1913</v>
      </c>
      <c r="F564" s="170" t="s">
        <v>3515</v>
      </c>
      <c r="G564" s="170" t="s">
        <v>2154</v>
      </c>
      <c r="H564" s="227"/>
    </row>
    <row r="565" spans="1:8" hidden="1" x14ac:dyDescent="0.25">
      <c r="A565" s="187">
        <v>564</v>
      </c>
      <c r="B565" s="173" t="s">
        <v>285</v>
      </c>
      <c r="C565" s="171" t="s">
        <v>2451</v>
      </c>
      <c r="D565" s="173" t="s">
        <v>284</v>
      </c>
      <c r="E565" s="170" t="s">
        <v>1913</v>
      </c>
      <c r="F565" s="170" t="s">
        <v>3515</v>
      </c>
      <c r="G565" s="170" t="s">
        <v>2147</v>
      </c>
      <c r="H565" s="227"/>
    </row>
    <row r="566" spans="1:8" hidden="1" x14ac:dyDescent="0.25">
      <c r="A566" s="187">
        <v>565</v>
      </c>
      <c r="B566" s="164" t="s">
        <v>451</v>
      </c>
      <c r="C566" s="171" t="s">
        <v>111</v>
      </c>
      <c r="D566" s="164" t="s">
        <v>452</v>
      </c>
      <c r="E566" s="170" t="str">
        <f>[1]!f_info_corp_fundmanagementcompany(B566)</f>
        <v>泰康资产</v>
      </c>
      <c r="F566" s="170" t="s">
        <v>3515</v>
      </c>
      <c r="G566" s="170" t="s">
        <v>2150</v>
      </c>
      <c r="H566" s="227"/>
    </row>
    <row r="567" spans="1:8" hidden="1" x14ac:dyDescent="0.25">
      <c r="A567" s="187">
        <v>566</v>
      </c>
      <c r="B567" s="180" t="s">
        <v>1989</v>
      </c>
      <c r="C567" s="171" t="s">
        <v>1990</v>
      </c>
      <c r="D567" s="180" t="s">
        <v>1991</v>
      </c>
      <c r="E567" s="170" t="s">
        <v>1913</v>
      </c>
      <c r="F567" s="170" t="s">
        <v>3515</v>
      </c>
      <c r="G567" s="170" t="s">
        <v>1976</v>
      </c>
      <c r="H567" s="227"/>
    </row>
    <row r="568" spans="1:8" hidden="1" x14ac:dyDescent="0.25">
      <c r="A568" s="187">
        <v>567</v>
      </c>
      <c r="B568" s="180" t="s">
        <v>1992</v>
      </c>
      <c r="C568" s="171" t="s">
        <v>1993</v>
      </c>
      <c r="D568" s="180" t="s">
        <v>1994</v>
      </c>
      <c r="E568" s="170" t="s">
        <v>1913</v>
      </c>
      <c r="F568" s="170" t="s">
        <v>3515</v>
      </c>
      <c r="G568" s="170" t="s">
        <v>1976</v>
      </c>
      <c r="H568" s="227"/>
    </row>
    <row r="569" spans="1:8" hidden="1" x14ac:dyDescent="0.25">
      <c r="A569" s="187">
        <v>568</v>
      </c>
      <c r="B569" s="171" t="s">
        <v>913</v>
      </c>
      <c r="C569" s="171"/>
      <c r="D569" s="170" t="s">
        <v>914</v>
      </c>
      <c r="E569" s="170" t="s">
        <v>2274</v>
      </c>
      <c r="F569" s="170" t="s">
        <v>3514</v>
      </c>
      <c r="G569" s="170" t="s">
        <v>2158</v>
      </c>
      <c r="H569" s="227"/>
    </row>
    <row r="570" spans="1:8" ht="24.9" hidden="1" x14ac:dyDescent="0.25">
      <c r="A570" s="187">
        <v>569</v>
      </c>
      <c r="B570" s="171" t="s">
        <v>1031</v>
      </c>
      <c r="C570" s="171" t="s">
        <v>3046</v>
      </c>
      <c r="D570" s="170" t="s">
        <v>1032</v>
      </c>
      <c r="E570" s="170" t="s">
        <v>2274</v>
      </c>
      <c r="F570" s="170" t="s">
        <v>3514</v>
      </c>
      <c r="G570" s="170" t="s">
        <v>2158</v>
      </c>
      <c r="H570" s="227"/>
    </row>
    <row r="571" spans="1:8" ht="24.9" hidden="1" x14ac:dyDescent="0.25">
      <c r="A571" s="187">
        <v>570</v>
      </c>
      <c r="B571" s="171" t="s">
        <v>1034</v>
      </c>
      <c r="C571" s="171" t="s">
        <v>3049</v>
      </c>
      <c r="D571" s="170" t="s">
        <v>1035</v>
      </c>
      <c r="E571" s="170" t="s">
        <v>2274</v>
      </c>
      <c r="F571" s="170" t="s">
        <v>3514</v>
      </c>
      <c r="G571" s="170" t="s">
        <v>2158</v>
      </c>
      <c r="H571" s="227"/>
    </row>
    <row r="572" spans="1:8" ht="24.9" hidden="1" x14ac:dyDescent="0.25">
      <c r="A572" s="187">
        <v>571</v>
      </c>
      <c r="B572" s="171" t="s">
        <v>1108</v>
      </c>
      <c r="C572" s="171" t="s">
        <v>3122</v>
      </c>
      <c r="D572" s="170" t="s">
        <v>1109</v>
      </c>
      <c r="E572" s="170" t="s">
        <v>2274</v>
      </c>
      <c r="F572" s="170" t="s">
        <v>3514</v>
      </c>
      <c r="G572" s="170" t="s">
        <v>2158</v>
      </c>
      <c r="H572" s="227"/>
    </row>
    <row r="573" spans="1:8" ht="24.9" hidden="1" x14ac:dyDescent="0.25">
      <c r="A573" s="187">
        <v>572</v>
      </c>
      <c r="B573" s="171" t="s">
        <v>1167</v>
      </c>
      <c r="C573" s="171" t="s">
        <v>3181</v>
      </c>
      <c r="D573" s="170" t="s">
        <v>1168</v>
      </c>
      <c r="E573" s="170" t="s">
        <v>2274</v>
      </c>
      <c r="F573" s="170" t="s">
        <v>3514</v>
      </c>
      <c r="G573" s="170" t="s">
        <v>2158</v>
      </c>
      <c r="H573" s="227"/>
    </row>
    <row r="574" spans="1:8" ht="24.9" hidden="1" x14ac:dyDescent="0.25">
      <c r="A574" s="187">
        <v>573</v>
      </c>
      <c r="B574" s="171" t="s">
        <v>1172</v>
      </c>
      <c r="C574" s="171" t="s">
        <v>3187</v>
      </c>
      <c r="D574" s="170" t="s">
        <v>1173</v>
      </c>
      <c r="E574" s="170" t="s">
        <v>2274</v>
      </c>
      <c r="F574" s="170" t="s">
        <v>3514</v>
      </c>
      <c r="G574" s="170" t="s">
        <v>2158</v>
      </c>
      <c r="H574" s="227"/>
    </row>
    <row r="575" spans="1:8" hidden="1" x14ac:dyDescent="0.25">
      <c r="A575" s="187">
        <v>574</v>
      </c>
      <c r="B575" s="171" t="s">
        <v>1174</v>
      </c>
      <c r="C575" s="171"/>
      <c r="D575" s="170" t="s">
        <v>1175</v>
      </c>
      <c r="E575" s="170" t="s">
        <v>2274</v>
      </c>
      <c r="F575" s="170" t="s">
        <v>3514</v>
      </c>
      <c r="G575" s="170" t="s">
        <v>2158</v>
      </c>
      <c r="H575" s="227"/>
    </row>
    <row r="576" spans="1:8" hidden="1" x14ac:dyDescent="0.25">
      <c r="A576" s="187">
        <v>575</v>
      </c>
      <c r="B576" s="171" t="s">
        <v>1199</v>
      </c>
      <c r="C576" s="171"/>
      <c r="D576" s="170" t="s">
        <v>1200</v>
      </c>
      <c r="E576" s="170" t="s">
        <v>2274</v>
      </c>
      <c r="F576" s="170" t="s">
        <v>3514</v>
      </c>
      <c r="G576" s="170" t="s">
        <v>2158</v>
      </c>
      <c r="H576" s="227"/>
    </row>
    <row r="577" spans="1:8" hidden="1" x14ac:dyDescent="0.25">
      <c r="A577" s="187">
        <v>576</v>
      </c>
      <c r="B577" s="171" t="s">
        <v>1320</v>
      </c>
      <c r="C577" s="171"/>
      <c r="D577" s="170" t="s">
        <v>1321</v>
      </c>
      <c r="E577" s="170" t="s">
        <v>2274</v>
      </c>
      <c r="F577" s="170" t="s">
        <v>3514</v>
      </c>
      <c r="G577" s="170" t="s">
        <v>2158</v>
      </c>
      <c r="H577" s="227"/>
    </row>
    <row r="578" spans="1:8" hidden="1" x14ac:dyDescent="0.25">
      <c r="A578" s="187">
        <v>577</v>
      </c>
      <c r="B578" s="171" t="s">
        <v>1371</v>
      </c>
      <c r="C578" s="171"/>
      <c r="D578" s="170" t="s">
        <v>1372</v>
      </c>
      <c r="E578" s="170" t="s">
        <v>2274</v>
      </c>
      <c r="F578" s="170" t="s">
        <v>3514</v>
      </c>
      <c r="G578" s="170" t="s">
        <v>2158</v>
      </c>
      <c r="H578" s="227"/>
    </row>
    <row r="579" spans="1:8" hidden="1" x14ac:dyDescent="0.25">
      <c r="A579" s="187">
        <v>578</v>
      </c>
      <c r="B579" s="171" t="s">
        <v>1388</v>
      </c>
      <c r="C579" s="171"/>
      <c r="D579" s="170" t="s">
        <v>1389</v>
      </c>
      <c r="E579" s="170" t="s">
        <v>2274</v>
      </c>
      <c r="F579" s="170" t="s">
        <v>3514</v>
      </c>
      <c r="G579" s="170" t="s">
        <v>2158</v>
      </c>
      <c r="H579" s="227"/>
    </row>
    <row r="580" spans="1:8" hidden="1" x14ac:dyDescent="0.25">
      <c r="A580" s="187">
        <v>579</v>
      </c>
      <c r="B580" s="170" t="s">
        <v>1601</v>
      </c>
      <c r="C580" s="171" t="s">
        <v>111</v>
      </c>
      <c r="D580" s="170" t="s">
        <v>1602</v>
      </c>
      <c r="E580" s="170" t="s">
        <v>2274</v>
      </c>
      <c r="F580" s="170" t="s">
        <v>3514</v>
      </c>
      <c r="G580" s="170" t="s">
        <v>2135</v>
      </c>
      <c r="H580" s="227"/>
    </row>
    <row r="581" spans="1:8" hidden="1" x14ac:dyDescent="0.25">
      <c r="A581" s="187">
        <v>580</v>
      </c>
      <c r="B581" s="164" t="s">
        <v>1917</v>
      </c>
      <c r="C581" s="181" t="s">
        <v>1918</v>
      </c>
      <c r="D581" s="164" t="s">
        <v>2696</v>
      </c>
      <c r="E581" s="164" t="s">
        <v>2274</v>
      </c>
      <c r="F581" s="170" t="s">
        <v>3515</v>
      </c>
      <c r="G581" s="170" t="s">
        <v>2154</v>
      </c>
      <c r="H581" s="227"/>
    </row>
    <row r="582" spans="1:8" hidden="1" x14ac:dyDescent="0.25">
      <c r="A582" s="187">
        <v>581</v>
      </c>
      <c r="B582" s="164" t="s">
        <v>1919</v>
      </c>
      <c r="C582" s="181"/>
      <c r="D582" s="164" t="s">
        <v>1920</v>
      </c>
      <c r="E582" s="164" t="s">
        <v>2274</v>
      </c>
      <c r="F582" s="170" t="s">
        <v>3515</v>
      </c>
      <c r="G582" s="170" t="s">
        <v>2154</v>
      </c>
      <c r="H582" s="227"/>
    </row>
    <row r="583" spans="1:8" hidden="1" x14ac:dyDescent="0.25">
      <c r="A583" s="187">
        <v>582</v>
      </c>
      <c r="B583" s="173" t="s">
        <v>254</v>
      </c>
      <c r="C583" s="171" t="s">
        <v>2366</v>
      </c>
      <c r="D583" s="173" t="s">
        <v>255</v>
      </c>
      <c r="E583" s="170" t="s">
        <v>2274</v>
      </c>
      <c r="F583" s="170" t="s">
        <v>3514</v>
      </c>
      <c r="G583" s="170" t="s">
        <v>2140</v>
      </c>
      <c r="H583" s="227"/>
    </row>
    <row r="584" spans="1:8" ht="37.299999999999997" hidden="1" x14ac:dyDescent="0.25">
      <c r="A584" s="187">
        <v>583</v>
      </c>
      <c r="B584" s="173" t="s">
        <v>345</v>
      </c>
      <c r="C584" s="171" t="s">
        <v>2411</v>
      </c>
      <c r="D584" s="173" t="s">
        <v>344</v>
      </c>
      <c r="E584" s="170" t="s">
        <v>2274</v>
      </c>
      <c r="F584" s="170" t="s">
        <v>3515</v>
      </c>
      <c r="G584" s="170" t="s">
        <v>2147</v>
      </c>
      <c r="H584" s="227"/>
    </row>
    <row r="585" spans="1:8" ht="24.9" hidden="1" x14ac:dyDescent="0.25">
      <c r="A585" s="187">
        <v>584</v>
      </c>
      <c r="B585" s="173" t="s">
        <v>2199</v>
      </c>
      <c r="C585" s="171" t="s">
        <v>2413</v>
      </c>
      <c r="D585" s="173" t="s">
        <v>2031</v>
      </c>
      <c r="E585" s="170" t="s">
        <v>2274</v>
      </c>
      <c r="F585" s="170" t="s">
        <v>3515</v>
      </c>
      <c r="G585" s="170" t="s">
        <v>2147</v>
      </c>
      <c r="H585" s="227"/>
    </row>
    <row r="586" spans="1:8" hidden="1" x14ac:dyDescent="0.25">
      <c r="A586" s="187">
        <v>585</v>
      </c>
      <c r="B586" s="173" t="s">
        <v>182</v>
      </c>
      <c r="C586" s="171" t="s">
        <v>111</v>
      </c>
      <c r="D586" s="173" t="s">
        <v>183</v>
      </c>
      <c r="E586" s="170" t="s">
        <v>2274</v>
      </c>
      <c r="F586" s="170" t="s">
        <v>3514</v>
      </c>
      <c r="G586" s="170" t="s">
        <v>3506</v>
      </c>
      <c r="H586" s="227"/>
    </row>
    <row r="587" spans="1:8" hidden="1" x14ac:dyDescent="0.25">
      <c r="A587" s="187">
        <v>586</v>
      </c>
      <c r="B587" s="171" t="s">
        <v>906</v>
      </c>
      <c r="C587" s="171"/>
      <c r="D587" s="170" t="s">
        <v>907</v>
      </c>
      <c r="E587" s="170" t="s">
        <v>2336</v>
      </c>
      <c r="F587" s="170" t="s">
        <v>3514</v>
      </c>
      <c r="G587" s="170" t="s">
        <v>2158</v>
      </c>
      <c r="H587" s="227"/>
    </row>
    <row r="588" spans="1:8" hidden="1" x14ac:dyDescent="0.25">
      <c r="A588" s="187">
        <v>587</v>
      </c>
      <c r="B588" s="164" t="s">
        <v>1921</v>
      </c>
      <c r="C588" s="181" t="s">
        <v>1922</v>
      </c>
      <c r="D588" s="164" t="s">
        <v>2786</v>
      </c>
      <c r="E588" s="164" t="s">
        <v>2336</v>
      </c>
      <c r="F588" s="170" t="s">
        <v>3515</v>
      </c>
      <c r="G588" s="170" t="s">
        <v>2154</v>
      </c>
      <c r="H588" s="227"/>
    </row>
    <row r="589" spans="1:8" hidden="1" x14ac:dyDescent="0.25">
      <c r="A589" s="187">
        <v>588</v>
      </c>
      <c r="B589" s="164" t="s">
        <v>632</v>
      </c>
      <c r="C589" s="171" t="s">
        <v>111</v>
      </c>
      <c r="D589" s="164" t="s">
        <v>633</v>
      </c>
      <c r="E589" s="170" t="str">
        <f>[1]!f_info_corp_fundmanagementcompany(B589)</f>
        <v>万家基金</v>
      </c>
      <c r="F589" s="170" t="s">
        <v>3515</v>
      </c>
      <c r="G589" s="170" t="s">
        <v>2131</v>
      </c>
      <c r="H589" s="227"/>
    </row>
    <row r="590" spans="1:8" hidden="1" x14ac:dyDescent="0.25">
      <c r="A590" s="187">
        <v>589</v>
      </c>
      <c r="B590" s="164" t="s">
        <v>742</v>
      </c>
      <c r="C590" s="171" t="s">
        <v>111</v>
      </c>
      <c r="D590" s="164" t="s">
        <v>743</v>
      </c>
      <c r="E590" s="170" t="str">
        <f>[1]!f_info_corp_fundmanagementcompany(B590)</f>
        <v>万家基金</v>
      </c>
      <c r="F590" s="170" t="s">
        <v>3515</v>
      </c>
      <c r="G590" s="170" t="s">
        <v>2131</v>
      </c>
      <c r="H590" s="227"/>
    </row>
    <row r="591" spans="1:8" hidden="1" x14ac:dyDescent="0.25">
      <c r="A591" s="187">
        <v>590</v>
      </c>
      <c r="B591" s="170" t="s">
        <v>22</v>
      </c>
      <c r="C591" s="171" t="s">
        <v>3388</v>
      </c>
      <c r="D591" s="170" t="s">
        <v>23</v>
      </c>
      <c r="E591" s="170" t="s">
        <v>2336</v>
      </c>
      <c r="F591" s="170" t="s">
        <v>3515</v>
      </c>
      <c r="G591" s="170" t="s">
        <v>2161</v>
      </c>
      <c r="H591" s="227"/>
    </row>
    <row r="592" spans="1:8" hidden="1" x14ac:dyDescent="0.25">
      <c r="A592" s="187">
        <v>591</v>
      </c>
      <c r="B592" s="170" t="s">
        <v>1620</v>
      </c>
      <c r="C592" s="171" t="s">
        <v>3587</v>
      </c>
      <c r="D592" s="170" t="s">
        <v>1621</v>
      </c>
      <c r="E592" s="170" t="s">
        <v>2336</v>
      </c>
      <c r="F592" s="170" t="s">
        <v>3514</v>
      </c>
      <c r="G592" s="170" t="s">
        <v>2121</v>
      </c>
      <c r="H592" s="227"/>
    </row>
    <row r="593" spans="1:8" hidden="1" x14ac:dyDescent="0.25">
      <c r="A593" s="187">
        <v>592</v>
      </c>
      <c r="B593" s="170" t="s">
        <v>31</v>
      </c>
      <c r="C593" s="171" t="s">
        <v>3393</v>
      </c>
      <c r="D593" s="170" t="s">
        <v>32</v>
      </c>
      <c r="E593" s="170" t="s">
        <v>2870</v>
      </c>
      <c r="F593" s="170" t="s">
        <v>3515</v>
      </c>
      <c r="G593" s="170" t="s">
        <v>2161</v>
      </c>
      <c r="H593" s="227"/>
    </row>
    <row r="594" spans="1:8" hidden="1" x14ac:dyDescent="0.25">
      <c r="A594" s="187">
        <v>593</v>
      </c>
      <c r="B594" s="170" t="s">
        <v>50</v>
      </c>
      <c r="C594" s="171" t="s">
        <v>3404</v>
      </c>
      <c r="D594" s="170" t="s">
        <v>3405</v>
      </c>
      <c r="E594" s="170" t="s">
        <v>2870</v>
      </c>
      <c r="F594" s="170" t="s">
        <v>3515</v>
      </c>
      <c r="G594" s="170" t="s">
        <v>2161</v>
      </c>
      <c r="H594" s="227"/>
    </row>
    <row r="595" spans="1:8" hidden="1" x14ac:dyDescent="0.25">
      <c r="A595" s="187">
        <v>594</v>
      </c>
      <c r="B595" s="171" t="s">
        <v>1303</v>
      </c>
      <c r="C595" s="171"/>
      <c r="D595" s="170" t="s">
        <v>1304</v>
      </c>
      <c r="E595" s="170" t="s">
        <v>2443</v>
      </c>
      <c r="F595" s="170" t="s">
        <v>3514</v>
      </c>
      <c r="G595" s="170" t="s">
        <v>2158</v>
      </c>
      <c r="H595" s="227"/>
    </row>
    <row r="596" spans="1:8" hidden="1" x14ac:dyDescent="0.25">
      <c r="A596" s="187">
        <v>595</v>
      </c>
      <c r="B596" s="164" t="s">
        <v>2552</v>
      </c>
      <c r="C596" s="181"/>
      <c r="D596" s="164" t="s">
        <v>1924</v>
      </c>
      <c r="E596" s="164" t="s">
        <v>2443</v>
      </c>
      <c r="F596" s="170" t="s">
        <v>3515</v>
      </c>
      <c r="G596" s="170" t="s">
        <v>2154</v>
      </c>
      <c r="H596" s="227"/>
    </row>
    <row r="597" spans="1:8" hidden="1" x14ac:dyDescent="0.25">
      <c r="A597" s="187">
        <v>596</v>
      </c>
      <c r="B597" s="164" t="s">
        <v>2526</v>
      </c>
      <c r="C597" s="181"/>
      <c r="D597" s="164" t="s">
        <v>1925</v>
      </c>
      <c r="E597" s="164" t="s">
        <v>2443</v>
      </c>
      <c r="F597" s="170" t="s">
        <v>3515</v>
      </c>
      <c r="G597" s="170" t="s">
        <v>2154</v>
      </c>
      <c r="H597" s="227"/>
    </row>
    <row r="598" spans="1:8" hidden="1" x14ac:dyDescent="0.25">
      <c r="A598" s="187">
        <v>597</v>
      </c>
      <c r="B598" s="173" t="s">
        <v>303</v>
      </c>
      <c r="C598" s="171" t="s">
        <v>111</v>
      </c>
      <c r="D598" s="173" t="s">
        <v>302</v>
      </c>
      <c r="E598" s="170" t="s">
        <v>2443</v>
      </c>
      <c r="F598" s="170" t="s">
        <v>3515</v>
      </c>
      <c r="G598" s="170" t="s">
        <v>2147</v>
      </c>
      <c r="H598" s="227"/>
    </row>
    <row r="599" spans="1:8" hidden="1" x14ac:dyDescent="0.25">
      <c r="A599" s="187">
        <v>598</v>
      </c>
      <c r="B599" s="164" t="s">
        <v>489</v>
      </c>
      <c r="C599" s="171" t="s">
        <v>111</v>
      </c>
      <c r="D599" s="164" t="s">
        <v>490</v>
      </c>
      <c r="E599" s="170" t="str">
        <f>[1]!f_info_corp_fundmanagementcompany(B599)</f>
        <v>信达澳银基金</v>
      </c>
      <c r="F599" s="170" t="s">
        <v>3515</v>
      </c>
      <c r="G599" s="170" t="s">
        <v>2131</v>
      </c>
      <c r="H599" s="227"/>
    </row>
    <row r="600" spans="1:8" hidden="1" x14ac:dyDescent="0.25">
      <c r="A600" s="187">
        <v>599</v>
      </c>
      <c r="B600" s="177" t="s">
        <v>489</v>
      </c>
      <c r="C600" s="171" t="s">
        <v>111</v>
      </c>
      <c r="D600" s="177" t="s">
        <v>490</v>
      </c>
      <c r="E600" s="170" t="str">
        <f>[1]!f_info_corp_fundmanagementcompany(B600)</f>
        <v>信达澳银基金</v>
      </c>
      <c r="F600" s="170" t="s">
        <v>3515</v>
      </c>
      <c r="G600" s="170" t="s">
        <v>2131</v>
      </c>
      <c r="H600" s="227"/>
    </row>
    <row r="601" spans="1:8" hidden="1" x14ac:dyDescent="0.25">
      <c r="A601" s="187">
        <v>600</v>
      </c>
      <c r="B601" s="175" t="s">
        <v>883</v>
      </c>
      <c r="C601" s="171" t="s">
        <v>111</v>
      </c>
      <c r="D601" s="174" t="s">
        <v>884</v>
      </c>
      <c r="E601" s="170" t="str">
        <f>[1]!f_info_corp_fundmanagementcompany(B601)</f>
        <v>信达澳银基金</v>
      </c>
      <c r="F601" s="170" t="s">
        <v>3515</v>
      </c>
      <c r="G601" s="170" t="s">
        <v>2131</v>
      </c>
      <c r="H601" s="227"/>
    </row>
    <row r="602" spans="1:8" hidden="1" x14ac:dyDescent="0.25">
      <c r="A602" s="187">
        <v>601</v>
      </c>
      <c r="B602" s="170" t="s">
        <v>1591</v>
      </c>
      <c r="C602" s="171" t="s">
        <v>2321</v>
      </c>
      <c r="D602" s="170" t="s">
        <v>1592</v>
      </c>
      <c r="E602" s="170" t="s">
        <v>2247</v>
      </c>
      <c r="F602" s="170" t="s">
        <v>3514</v>
      </c>
      <c r="G602" s="170" t="s">
        <v>2135</v>
      </c>
      <c r="H602" s="227"/>
    </row>
    <row r="603" spans="1:8" hidden="1" x14ac:dyDescent="0.25">
      <c r="A603" s="187">
        <v>602</v>
      </c>
      <c r="B603" s="170" t="s">
        <v>1605</v>
      </c>
      <c r="C603" s="171" t="s">
        <v>2333</v>
      </c>
      <c r="D603" s="170" t="s">
        <v>1606</v>
      </c>
      <c r="E603" s="170" t="s">
        <v>2247</v>
      </c>
      <c r="F603" s="170" t="s">
        <v>3514</v>
      </c>
      <c r="G603" s="170" t="s">
        <v>2135</v>
      </c>
      <c r="H603" s="227"/>
    </row>
    <row r="604" spans="1:8" hidden="1" x14ac:dyDescent="0.25">
      <c r="A604" s="187">
        <v>603</v>
      </c>
      <c r="B604" s="164" t="s">
        <v>1926</v>
      </c>
      <c r="C604" s="181" t="s">
        <v>2718</v>
      </c>
      <c r="D604" s="164" t="s">
        <v>2719</v>
      </c>
      <c r="E604" s="164" t="s">
        <v>2247</v>
      </c>
      <c r="F604" s="170" t="s">
        <v>3515</v>
      </c>
      <c r="G604" s="170" t="s">
        <v>2154</v>
      </c>
      <c r="H604" s="227"/>
    </row>
    <row r="605" spans="1:8" hidden="1" x14ac:dyDescent="0.25">
      <c r="A605" s="187">
        <v>604</v>
      </c>
      <c r="B605" s="164" t="s">
        <v>2549</v>
      </c>
      <c r="C605" s="181" t="s">
        <v>2716</v>
      </c>
      <c r="D605" s="164" t="s">
        <v>2717</v>
      </c>
      <c r="E605" s="164" t="s">
        <v>2247</v>
      </c>
      <c r="F605" s="170" t="s">
        <v>3515</v>
      </c>
      <c r="G605" s="170" t="s">
        <v>2154</v>
      </c>
      <c r="H605" s="227"/>
    </row>
    <row r="606" spans="1:8" hidden="1" x14ac:dyDescent="0.25">
      <c r="A606" s="187">
        <v>605</v>
      </c>
      <c r="B606" s="164" t="s">
        <v>2545</v>
      </c>
      <c r="C606" s="181" t="s">
        <v>2708</v>
      </c>
      <c r="D606" s="164" t="s">
        <v>2709</v>
      </c>
      <c r="E606" s="164" t="s">
        <v>2247</v>
      </c>
      <c r="F606" s="170" t="s">
        <v>3515</v>
      </c>
      <c r="G606" s="170" t="s">
        <v>2154</v>
      </c>
      <c r="H606" s="227"/>
    </row>
    <row r="607" spans="1:8" hidden="1" x14ac:dyDescent="0.25">
      <c r="A607" s="187">
        <v>606</v>
      </c>
      <c r="B607" s="164" t="s">
        <v>2523</v>
      </c>
      <c r="C607" s="181" t="s">
        <v>2669</v>
      </c>
      <c r="D607" s="164" t="s">
        <v>2670</v>
      </c>
      <c r="E607" s="164" t="s">
        <v>2247</v>
      </c>
      <c r="F607" s="170" t="s">
        <v>3515</v>
      </c>
      <c r="G607" s="170" t="s">
        <v>2154</v>
      </c>
      <c r="H607" s="227"/>
    </row>
    <row r="608" spans="1:8" hidden="1" x14ac:dyDescent="0.25">
      <c r="A608" s="187">
        <v>607</v>
      </c>
      <c r="B608" s="173" t="s">
        <v>167</v>
      </c>
      <c r="C608" s="171" t="s">
        <v>2245</v>
      </c>
      <c r="D608" s="173" t="s">
        <v>168</v>
      </c>
      <c r="E608" s="170" t="s">
        <v>2247</v>
      </c>
      <c r="F608" s="170" t="s">
        <v>3514</v>
      </c>
      <c r="G608" s="170" t="s">
        <v>3506</v>
      </c>
      <c r="H608" s="227"/>
    </row>
    <row r="609" spans="1:8" hidden="1" x14ac:dyDescent="0.25">
      <c r="A609" s="187">
        <v>608</v>
      </c>
      <c r="B609" s="170" t="s">
        <v>1616</v>
      </c>
      <c r="C609" s="171" t="s">
        <v>111</v>
      </c>
      <c r="D609" s="170" t="s">
        <v>1617</v>
      </c>
      <c r="E609" s="170" t="s">
        <v>2247</v>
      </c>
      <c r="F609" s="170" t="s">
        <v>3514</v>
      </c>
      <c r="G609" s="170" t="s">
        <v>2121</v>
      </c>
      <c r="H609" s="227"/>
    </row>
    <row r="610" spans="1:8" hidden="1" x14ac:dyDescent="0.25">
      <c r="A610" s="187">
        <v>609</v>
      </c>
      <c r="B610" s="173" t="s">
        <v>119</v>
      </c>
      <c r="C610" s="171" t="s">
        <v>2213</v>
      </c>
      <c r="D610" s="173" t="s">
        <v>120</v>
      </c>
      <c r="E610" s="170" t="s">
        <v>1998</v>
      </c>
      <c r="F610" s="170" t="s">
        <v>3514</v>
      </c>
      <c r="G610" s="170" t="s">
        <v>3506</v>
      </c>
      <c r="H610" s="227"/>
    </row>
    <row r="611" spans="1:8" hidden="1" x14ac:dyDescent="0.25">
      <c r="A611" s="187">
        <v>610</v>
      </c>
      <c r="B611" s="173" t="s">
        <v>131</v>
      </c>
      <c r="C611" s="171" t="s">
        <v>2221</v>
      </c>
      <c r="D611" s="173" t="s">
        <v>132</v>
      </c>
      <c r="E611" s="170" t="s">
        <v>1998</v>
      </c>
      <c r="F611" s="170" t="s">
        <v>3514</v>
      </c>
      <c r="G611" s="170" t="s">
        <v>3506</v>
      </c>
      <c r="H611" s="227"/>
    </row>
    <row r="612" spans="1:8" hidden="1" x14ac:dyDescent="0.25">
      <c r="A612" s="187">
        <v>611</v>
      </c>
      <c r="B612" s="180" t="s">
        <v>1995</v>
      </c>
      <c r="C612" s="171" t="s">
        <v>1996</v>
      </c>
      <c r="D612" s="180" t="s">
        <v>1997</v>
      </c>
      <c r="E612" s="170" t="s">
        <v>1998</v>
      </c>
      <c r="F612" s="170" t="s">
        <v>3515</v>
      </c>
      <c r="G612" s="170" t="s">
        <v>1976</v>
      </c>
      <c r="H612" s="227"/>
    </row>
    <row r="613" spans="1:8" hidden="1" x14ac:dyDescent="0.25">
      <c r="A613" s="187">
        <v>612</v>
      </c>
      <c r="B613" s="164" t="s">
        <v>1728</v>
      </c>
      <c r="C613" s="149" t="s">
        <v>1729</v>
      </c>
      <c r="D613" s="164" t="s">
        <v>1730</v>
      </c>
      <c r="E613" s="164" t="s">
        <v>1710</v>
      </c>
      <c r="F613" s="170" t="s">
        <v>3515</v>
      </c>
      <c r="G613" s="170" t="s">
        <v>2152</v>
      </c>
      <c r="H613" s="227"/>
    </row>
    <row r="614" spans="1:8" hidden="1" x14ac:dyDescent="0.25">
      <c r="A614" s="187">
        <v>613</v>
      </c>
      <c r="B614" s="148" t="s">
        <v>1707</v>
      </c>
      <c r="C614" s="149" t="s">
        <v>1708</v>
      </c>
      <c r="D614" s="148" t="s">
        <v>2469</v>
      </c>
      <c r="E614" s="164" t="s">
        <v>1710</v>
      </c>
      <c r="F614" s="170" t="s">
        <v>3514</v>
      </c>
      <c r="G614" s="170" t="s">
        <v>2152</v>
      </c>
      <c r="H614" s="227"/>
    </row>
    <row r="615" spans="1:8" hidden="1" x14ac:dyDescent="0.25">
      <c r="A615" s="187">
        <v>614</v>
      </c>
      <c r="B615" s="148" t="s">
        <v>1720</v>
      </c>
      <c r="C615" s="149" t="s">
        <v>1721</v>
      </c>
      <c r="D615" s="148" t="s">
        <v>2476</v>
      </c>
      <c r="E615" s="164" t="s">
        <v>1710</v>
      </c>
      <c r="F615" s="170" t="s">
        <v>3515</v>
      </c>
      <c r="G615" s="170" t="s">
        <v>2152</v>
      </c>
      <c r="H615" s="227"/>
    </row>
    <row r="616" spans="1:8" hidden="1" x14ac:dyDescent="0.25">
      <c r="A616" s="187">
        <v>615</v>
      </c>
      <c r="B616" s="148" t="s">
        <v>1711</v>
      </c>
      <c r="C616" s="149" t="s">
        <v>1712</v>
      </c>
      <c r="D616" s="148" t="s">
        <v>2486</v>
      </c>
      <c r="E616" s="164" t="s">
        <v>1710</v>
      </c>
      <c r="F616" s="170" t="s">
        <v>3514</v>
      </c>
      <c r="G616" s="170" t="s">
        <v>2152</v>
      </c>
      <c r="H616" s="227"/>
    </row>
    <row r="617" spans="1:8" ht="49.75" hidden="1" x14ac:dyDescent="0.25">
      <c r="A617" s="187">
        <v>616</v>
      </c>
      <c r="B617" s="148" t="s">
        <v>1714</v>
      </c>
      <c r="C617" s="149" t="s">
        <v>1715</v>
      </c>
      <c r="D617" s="148" t="s">
        <v>2487</v>
      </c>
      <c r="E617" s="164" t="s">
        <v>1710</v>
      </c>
      <c r="F617" s="170" t="s">
        <v>3514</v>
      </c>
      <c r="G617" s="170" t="s">
        <v>2152</v>
      </c>
      <c r="H617" s="227"/>
    </row>
    <row r="618" spans="1:8" ht="49.75" hidden="1" x14ac:dyDescent="0.25">
      <c r="A618" s="187">
        <v>617</v>
      </c>
      <c r="B618" s="148" t="s">
        <v>1717</v>
      </c>
      <c r="C618" s="149" t="s">
        <v>1718</v>
      </c>
      <c r="D618" s="148" t="s">
        <v>2489</v>
      </c>
      <c r="E618" s="164" t="s">
        <v>1710</v>
      </c>
      <c r="F618" s="170" t="s">
        <v>3514</v>
      </c>
      <c r="G618" s="170" t="s">
        <v>2152</v>
      </c>
      <c r="H618" s="227"/>
    </row>
    <row r="619" spans="1:8" hidden="1" x14ac:dyDescent="0.25">
      <c r="A619" s="187">
        <v>618</v>
      </c>
      <c r="B619" s="148" t="s">
        <v>1723</v>
      </c>
      <c r="C619" s="149"/>
      <c r="D619" s="148" t="s">
        <v>1724</v>
      </c>
      <c r="E619" s="164" t="s">
        <v>1710</v>
      </c>
      <c r="F619" s="170" t="s">
        <v>3515</v>
      </c>
      <c r="G619" s="170" t="s">
        <v>2152</v>
      </c>
      <c r="H619" s="227"/>
    </row>
    <row r="620" spans="1:8" ht="49.75" hidden="1" x14ac:dyDescent="0.25">
      <c r="A620" s="187">
        <v>619</v>
      </c>
      <c r="B620" s="148" t="s">
        <v>1725</v>
      </c>
      <c r="C620" s="149" t="s">
        <v>1726</v>
      </c>
      <c r="D620" s="148" t="s">
        <v>1727</v>
      </c>
      <c r="E620" s="164" t="s">
        <v>1710</v>
      </c>
      <c r="F620" s="170" t="s">
        <v>3514</v>
      </c>
      <c r="G620" s="170" t="s">
        <v>2152</v>
      </c>
      <c r="H620" s="227"/>
    </row>
    <row r="621" spans="1:8" ht="24.9" hidden="1" x14ac:dyDescent="0.25">
      <c r="A621" s="187">
        <v>620</v>
      </c>
      <c r="B621" s="171" t="s">
        <v>937</v>
      </c>
      <c r="C621" s="171" t="s">
        <v>2929</v>
      </c>
      <c r="D621" s="170" t="s">
        <v>938</v>
      </c>
      <c r="E621" s="170" t="s">
        <v>1710</v>
      </c>
      <c r="F621" s="170" t="s">
        <v>3514</v>
      </c>
      <c r="G621" s="170" t="s">
        <v>2158</v>
      </c>
      <c r="H621" s="227"/>
    </row>
    <row r="622" spans="1:8" ht="24.9" hidden="1" x14ac:dyDescent="0.25">
      <c r="A622" s="187">
        <v>621</v>
      </c>
      <c r="B622" s="171" t="s">
        <v>937</v>
      </c>
      <c r="C622" s="171" t="s">
        <v>2929</v>
      </c>
      <c r="D622" s="170" t="s">
        <v>938</v>
      </c>
      <c r="E622" s="170" t="s">
        <v>1710</v>
      </c>
      <c r="F622" s="170" t="s">
        <v>3514</v>
      </c>
      <c r="G622" s="170" t="s">
        <v>2158</v>
      </c>
      <c r="H622" s="227"/>
    </row>
    <row r="623" spans="1:8" ht="24.9" hidden="1" x14ac:dyDescent="0.25">
      <c r="A623" s="187">
        <v>622</v>
      </c>
      <c r="B623" s="171" t="s">
        <v>989</v>
      </c>
      <c r="C623" s="171" t="s">
        <v>2997</v>
      </c>
      <c r="D623" s="170" t="s">
        <v>990</v>
      </c>
      <c r="E623" s="170" t="s">
        <v>1710</v>
      </c>
      <c r="F623" s="170" t="s">
        <v>3514</v>
      </c>
      <c r="G623" s="170" t="s">
        <v>2158</v>
      </c>
      <c r="H623" s="227"/>
    </row>
    <row r="624" spans="1:8" ht="24.9" hidden="1" x14ac:dyDescent="0.25">
      <c r="A624" s="187">
        <v>623</v>
      </c>
      <c r="B624" s="171" t="s">
        <v>998</v>
      </c>
      <c r="C624" s="171" t="s">
        <v>3006</v>
      </c>
      <c r="D624" s="170" t="s">
        <v>999</v>
      </c>
      <c r="E624" s="170" t="s">
        <v>1710</v>
      </c>
      <c r="F624" s="170" t="s">
        <v>3514</v>
      </c>
      <c r="G624" s="170" t="s">
        <v>2158</v>
      </c>
      <c r="H624" s="227"/>
    </row>
    <row r="625" spans="1:8" ht="24.9" hidden="1" x14ac:dyDescent="0.25">
      <c r="A625" s="187">
        <v>624</v>
      </c>
      <c r="B625" s="171" t="s">
        <v>1027</v>
      </c>
      <c r="C625" s="171" t="s">
        <v>3039</v>
      </c>
      <c r="D625" s="170" t="s">
        <v>1028</v>
      </c>
      <c r="E625" s="170" t="s">
        <v>1710</v>
      </c>
      <c r="F625" s="170" t="s">
        <v>3514</v>
      </c>
      <c r="G625" s="170" t="s">
        <v>2158</v>
      </c>
      <c r="H625" s="227"/>
    </row>
    <row r="626" spans="1:8" ht="24.9" hidden="1" x14ac:dyDescent="0.25">
      <c r="A626" s="187">
        <v>625</v>
      </c>
      <c r="B626" s="171" t="s">
        <v>1050</v>
      </c>
      <c r="C626" s="171" t="s">
        <v>3067</v>
      </c>
      <c r="D626" s="170" t="s">
        <v>1051</v>
      </c>
      <c r="E626" s="170" t="s">
        <v>1710</v>
      </c>
      <c r="F626" s="170" t="s">
        <v>3514</v>
      </c>
      <c r="G626" s="170" t="s">
        <v>2158</v>
      </c>
      <c r="H626" s="227"/>
    </row>
    <row r="627" spans="1:8" hidden="1" x14ac:dyDescent="0.25">
      <c r="A627" s="187">
        <v>626</v>
      </c>
      <c r="B627" s="171" t="s">
        <v>1182</v>
      </c>
      <c r="C627" s="171"/>
      <c r="D627" s="170" t="s">
        <v>1183</v>
      </c>
      <c r="E627" s="170" t="s">
        <v>1710</v>
      </c>
      <c r="F627" s="170" t="s">
        <v>3514</v>
      </c>
      <c r="G627" s="170" t="s">
        <v>2158</v>
      </c>
      <c r="H627" s="227"/>
    </row>
    <row r="628" spans="1:8" hidden="1" x14ac:dyDescent="0.25">
      <c r="A628" s="187">
        <v>627</v>
      </c>
      <c r="B628" s="171" t="s">
        <v>1189</v>
      </c>
      <c r="C628" s="171"/>
      <c r="D628" s="170" t="s">
        <v>1190</v>
      </c>
      <c r="E628" s="170" t="s">
        <v>1710</v>
      </c>
      <c r="F628" s="170" t="s">
        <v>3514</v>
      </c>
      <c r="G628" s="170" t="s">
        <v>2158</v>
      </c>
      <c r="H628" s="227"/>
    </row>
    <row r="629" spans="1:8" hidden="1" x14ac:dyDescent="0.25">
      <c r="A629" s="187">
        <v>628</v>
      </c>
      <c r="B629" s="171" t="s">
        <v>1282</v>
      </c>
      <c r="C629" s="171"/>
      <c r="D629" s="170" t="s">
        <v>1283</v>
      </c>
      <c r="E629" s="170" t="s">
        <v>1710</v>
      </c>
      <c r="F629" s="170" t="s">
        <v>3514</v>
      </c>
      <c r="G629" s="170" t="s">
        <v>2158</v>
      </c>
      <c r="H629" s="227"/>
    </row>
    <row r="630" spans="1:8" hidden="1" x14ac:dyDescent="0.25">
      <c r="A630" s="187">
        <v>629</v>
      </c>
      <c r="B630" s="171" t="s">
        <v>1285</v>
      </c>
      <c r="C630" s="171"/>
      <c r="D630" s="170" t="s">
        <v>1286</v>
      </c>
      <c r="E630" s="170" t="s">
        <v>1710</v>
      </c>
      <c r="F630" s="170" t="s">
        <v>3514</v>
      </c>
      <c r="G630" s="170" t="s">
        <v>2158</v>
      </c>
      <c r="H630" s="227"/>
    </row>
    <row r="631" spans="1:8" ht="24.9" hidden="1" x14ac:dyDescent="0.25">
      <c r="A631" s="187">
        <v>630</v>
      </c>
      <c r="B631" s="171" t="s">
        <v>1327</v>
      </c>
      <c r="C631" s="171" t="s">
        <v>3324</v>
      </c>
      <c r="D631" s="170" t="s">
        <v>1328</v>
      </c>
      <c r="E631" s="170" t="s">
        <v>1710</v>
      </c>
      <c r="F631" s="170" t="s">
        <v>3514</v>
      </c>
      <c r="G631" s="170" t="s">
        <v>2158</v>
      </c>
      <c r="H631" s="227"/>
    </row>
    <row r="632" spans="1:8" ht="24.9" hidden="1" x14ac:dyDescent="0.25">
      <c r="A632" s="187">
        <v>631</v>
      </c>
      <c r="B632" s="171" t="s">
        <v>1355</v>
      </c>
      <c r="C632" s="171" t="s">
        <v>3349</v>
      </c>
      <c r="D632" s="170" t="s">
        <v>1356</v>
      </c>
      <c r="E632" s="170" t="s">
        <v>1710</v>
      </c>
      <c r="F632" s="170" t="s">
        <v>3514</v>
      </c>
      <c r="G632" s="170" t="s">
        <v>2158</v>
      </c>
      <c r="H632" s="227"/>
    </row>
    <row r="633" spans="1:8" ht="49.75" hidden="1" x14ac:dyDescent="0.25">
      <c r="A633" s="187">
        <v>632</v>
      </c>
      <c r="B633" s="171" t="s">
        <v>2047</v>
      </c>
      <c r="C633" s="171" t="s">
        <v>3363</v>
      </c>
      <c r="D633" s="170" t="s">
        <v>2048</v>
      </c>
      <c r="E633" s="170" t="s">
        <v>1710</v>
      </c>
      <c r="F633" s="170" t="s">
        <v>3514</v>
      </c>
      <c r="G633" s="170" t="s">
        <v>2158</v>
      </c>
      <c r="H633" s="227"/>
    </row>
    <row r="634" spans="1:8" hidden="1" x14ac:dyDescent="0.25">
      <c r="A634" s="187">
        <v>633</v>
      </c>
      <c r="B634" s="170" t="s">
        <v>1556</v>
      </c>
      <c r="C634" s="171" t="s">
        <v>2294</v>
      </c>
      <c r="D634" s="170" t="s">
        <v>1557</v>
      </c>
      <c r="E634" s="170" t="s">
        <v>1710</v>
      </c>
      <c r="F634" s="170" t="s">
        <v>3514</v>
      </c>
      <c r="G634" s="170" t="s">
        <v>2135</v>
      </c>
      <c r="H634" s="227"/>
    </row>
    <row r="635" spans="1:8" hidden="1" x14ac:dyDescent="0.25">
      <c r="A635" s="187">
        <v>634</v>
      </c>
      <c r="B635" s="170" t="s">
        <v>1561</v>
      </c>
      <c r="C635" s="171" t="s">
        <v>2298</v>
      </c>
      <c r="D635" s="170" t="s">
        <v>1562</v>
      </c>
      <c r="E635" s="170" t="s">
        <v>1710</v>
      </c>
      <c r="F635" s="170" t="s">
        <v>3514</v>
      </c>
      <c r="G635" s="170" t="s">
        <v>2135</v>
      </c>
      <c r="H635" s="227"/>
    </row>
    <row r="636" spans="1:8" hidden="1" x14ac:dyDescent="0.25">
      <c r="A636" s="187">
        <v>635</v>
      </c>
      <c r="B636" s="164" t="s">
        <v>1927</v>
      </c>
      <c r="C636" s="181" t="s">
        <v>1928</v>
      </c>
      <c r="D636" s="164" t="s">
        <v>2675</v>
      </c>
      <c r="E636" s="164" t="s">
        <v>1710</v>
      </c>
      <c r="F636" s="170" t="s">
        <v>3515</v>
      </c>
      <c r="G636" s="170" t="s">
        <v>2154</v>
      </c>
      <c r="H636" s="227"/>
    </row>
    <row r="637" spans="1:8" hidden="1" x14ac:dyDescent="0.25">
      <c r="A637" s="187">
        <v>636</v>
      </c>
      <c r="B637" s="164" t="s">
        <v>1929</v>
      </c>
      <c r="C637" s="181" t="s">
        <v>1930</v>
      </c>
      <c r="D637" s="164" t="s">
        <v>2825</v>
      </c>
      <c r="E637" s="164" t="s">
        <v>1710</v>
      </c>
      <c r="F637" s="170" t="s">
        <v>3515</v>
      </c>
      <c r="G637" s="170" t="s">
        <v>2154</v>
      </c>
      <c r="H637" s="227"/>
    </row>
    <row r="638" spans="1:8" ht="24.9" hidden="1" x14ac:dyDescent="0.25">
      <c r="A638" s="187">
        <v>637</v>
      </c>
      <c r="B638" s="173" t="s">
        <v>372</v>
      </c>
      <c r="C638" s="171" t="s">
        <v>2400</v>
      </c>
      <c r="D638" s="173" t="s">
        <v>371</v>
      </c>
      <c r="E638" s="170" t="s">
        <v>1710</v>
      </c>
      <c r="F638" s="170" t="s">
        <v>3515</v>
      </c>
      <c r="G638" s="170" t="s">
        <v>2147</v>
      </c>
      <c r="H638" s="227"/>
    </row>
    <row r="639" spans="1:8" hidden="1" x14ac:dyDescent="0.25">
      <c r="A639" s="187">
        <v>638</v>
      </c>
      <c r="B639" s="173" t="s">
        <v>360</v>
      </c>
      <c r="C639" s="171" t="s">
        <v>111</v>
      </c>
      <c r="D639" s="173" t="s">
        <v>359</v>
      </c>
      <c r="E639" s="170" t="s">
        <v>1710</v>
      </c>
      <c r="F639" s="170" t="s">
        <v>3515</v>
      </c>
      <c r="G639" s="170" t="s">
        <v>2147</v>
      </c>
      <c r="H639" s="227"/>
    </row>
    <row r="640" spans="1:8" hidden="1" x14ac:dyDescent="0.25">
      <c r="A640" s="187">
        <v>639</v>
      </c>
      <c r="B640" s="164" t="s">
        <v>601</v>
      </c>
      <c r="C640" s="171" t="s">
        <v>3588</v>
      </c>
      <c r="D640" s="164" t="s">
        <v>602</v>
      </c>
      <c r="E640" s="170" t="str">
        <f>[1]!f_info_corp_fundmanagementcompany(B640)</f>
        <v>易方达基金</v>
      </c>
      <c r="F640" s="170" t="s">
        <v>3515</v>
      </c>
      <c r="G640" s="170" t="s">
        <v>2131</v>
      </c>
      <c r="H640" s="227"/>
    </row>
    <row r="641" spans="1:8" hidden="1" x14ac:dyDescent="0.25">
      <c r="A641" s="187">
        <v>640</v>
      </c>
      <c r="B641" s="164" t="s">
        <v>672</v>
      </c>
      <c r="C641" s="171" t="s">
        <v>3589</v>
      </c>
      <c r="D641" s="164" t="s">
        <v>673</v>
      </c>
      <c r="E641" s="170" t="str">
        <f>[1]!f_info_corp_fundmanagementcompany(B641)</f>
        <v>易方达基金</v>
      </c>
      <c r="F641" s="170" t="s">
        <v>3515</v>
      </c>
      <c r="G641" s="170" t="s">
        <v>2131</v>
      </c>
      <c r="H641" s="227"/>
    </row>
    <row r="642" spans="1:8" hidden="1" x14ac:dyDescent="0.25">
      <c r="A642" s="187">
        <v>641</v>
      </c>
      <c r="B642" s="164" t="s">
        <v>690</v>
      </c>
      <c r="C642" s="171" t="s">
        <v>111</v>
      </c>
      <c r="D642" s="164" t="s">
        <v>691</v>
      </c>
      <c r="E642" s="170" t="str">
        <f>[1]!f_info_corp_fundmanagementcompany(B642)</f>
        <v>易方达基金</v>
      </c>
      <c r="F642" s="170" t="s">
        <v>3515</v>
      </c>
      <c r="G642" s="170" t="s">
        <v>2131</v>
      </c>
      <c r="H642" s="227"/>
    </row>
    <row r="643" spans="1:8" hidden="1" x14ac:dyDescent="0.25">
      <c r="A643" s="187">
        <v>642</v>
      </c>
      <c r="B643" s="177" t="s">
        <v>690</v>
      </c>
      <c r="C643" s="171" t="s">
        <v>111</v>
      </c>
      <c r="D643" s="177" t="s">
        <v>691</v>
      </c>
      <c r="E643" s="170" t="str">
        <f>[1]!f_info_corp_fundmanagementcompany(B643)</f>
        <v>易方达基金</v>
      </c>
      <c r="F643" s="170" t="s">
        <v>3515</v>
      </c>
      <c r="G643" s="170" t="s">
        <v>2131</v>
      </c>
      <c r="H643" s="227"/>
    </row>
    <row r="644" spans="1:8" hidden="1" x14ac:dyDescent="0.25">
      <c r="A644" s="187">
        <v>643</v>
      </c>
      <c r="B644" s="150" t="s">
        <v>811</v>
      </c>
      <c r="C644" s="171" t="s">
        <v>111</v>
      </c>
      <c r="D644" s="174" t="s">
        <v>812</v>
      </c>
      <c r="E644" s="170" t="str">
        <f>[1]!f_info_corp_fundmanagementcompany(B644)</f>
        <v>易方达基金</v>
      </c>
      <c r="F644" s="170" t="s">
        <v>3515</v>
      </c>
      <c r="G644" s="170" t="s">
        <v>2131</v>
      </c>
      <c r="H644" s="227"/>
    </row>
    <row r="645" spans="1:8" hidden="1" x14ac:dyDescent="0.25">
      <c r="A645" s="187">
        <v>644</v>
      </c>
      <c r="B645" s="176" t="s">
        <v>690</v>
      </c>
      <c r="C645" s="171" t="s">
        <v>111</v>
      </c>
      <c r="D645" s="174" t="s">
        <v>691</v>
      </c>
      <c r="E645" s="170" t="str">
        <f>[1]!f_info_corp_fundmanagementcompany(B645)</f>
        <v>易方达基金</v>
      </c>
      <c r="F645" s="170" t="s">
        <v>3515</v>
      </c>
      <c r="G645" s="170" t="s">
        <v>2131</v>
      </c>
      <c r="H645" s="227"/>
    </row>
    <row r="646" spans="1:8" hidden="1" x14ac:dyDescent="0.25">
      <c r="A646" s="187">
        <v>645</v>
      </c>
      <c r="B646" s="175" t="s">
        <v>675</v>
      </c>
      <c r="C646" s="171" t="s">
        <v>111</v>
      </c>
      <c r="D646" s="174" t="s">
        <v>676</v>
      </c>
      <c r="E646" s="170" t="str">
        <f>[1]!f_info_corp_fundmanagementcompany(B646)</f>
        <v>易方达基金</v>
      </c>
      <c r="F646" s="170" t="s">
        <v>3515</v>
      </c>
      <c r="G646" s="170" t="s">
        <v>2131</v>
      </c>
      <c r="H646" s="227"/>
    </row>
    <row r="647" spans="1:8" hidden="1" x14ac:dyDescent="0.25">
      <c r="A647" s="187">
        <v>646</v>
      </c>
      <c r="B647" s="175" t="s">
        <v>871</v>
      </c>
      <c r="C647" s="171" t="s">
        <v>111</v>
      </c>
      <c r="D647" s="174" t="s">
        <v>872</v>
      </c>
      <c r="E647" s="170" t="str">
        <f>[1]!f_info_corp_fundmanagementcompany(B647)</f>
        <v>易方达基金</v>
      </c>
      <c r="F647" s="170" t="s">
        <v>3515</v>
      </c>
      <c r="G647" s="170" t="s">
        <v>2131</v>
      </c>
      <c r="H647" s="227"/>
    </row>
    <row r="648" spans="1:8" hidden="1" x14ac:dyDescent="0.25">
      <c r="A648" s="187">
        <v>647</v>
      </c>
      <c r="B648" s="175" t="s">
        <v>887</v>
      </c>
      <c r="C648" s="171" t="s">
        <v>111</v>
      </c>
      <c r="D648" s="174" t="s">
        <v>888</v>
      </c>
      <c r="E648" s="170" t="str">
        <f>[1]!f_info_corp_fundmanagementcompany(B648)</f>
        <v>易方达基金</v>
      </c>
      <c r="F648" s="170" t="s">
        <v>3515</v>
      </c>
      <c r="G648" s="170" t="s">
        <v>2131</v>
      </c>
      <c r="H648" s="227"/>
    </row>
    <row r="649" spans="1:8" hidden="1" x14ac:dyDescent="0.25">
      <c r="A649" s="187">
        <v>648</v>
      </c>
      <c r="B649" s="173" t="s">
        <v>108</v>
      </c>
      <c r="C649" s="171" t="s">
        <v>2235</v>
      </c>
      <c r="D649" s="173" t="s">
        <v>109</v>
      </c>
      <c r="E649" s="170" t="s">
        <v>1710</v>
      </c>
      <c r="F649" s="170" t="s">
        <v>3514</v>
      </c>
      <c r="G649" s="170" t="s">
        <v>3506</v>
      </c>
      <c r="H649" s="227"/>
    </row>
    <row r="650" spans="1:8" hidden="1" x14ac:dyDescent="0.25">
      <c r="A650" s="187">
        <v>649</v>
      </c>
      <c r="B650" s="169" t="s">
        <v>58</v>
      </c>
      <c r="C650" s="171" t="s">
        <v>111</v>
      </c>
      <c r="D650" s="169" t="s">
        <v>59</v>
      </c>
      <c r="E650" s="170" t="str">
        <f>[1]!f_info_corp_fundmanagementcompany(B650)</f>
        <v>易方达基金</v>
      </c>
      <c r="F650" s="170" t="s">
        <v>3514</v>
      </c>
      <c r="G650" s="170" t="s">
        <v>2143</v>
      </c>
      <c r="H650" s="227"/>
    </row>
    <row r="651" spans="1:8" hidden="1" x14ac:dyDescent="0.25">
      <c r="A651" s="187">
        <v>650</v>
      </c>
      <c r="B651" s="170" t="s">
        <v>14</v>
      </c>
      <c r="C651" s="171" t="s">
        <v>3384</v>
      </c>
      <c r="D651" s="170" t="s">
        <v>15</v>
      </c>
      <c r="E651" s="170" t="s">
        <v>1710</v>
      </c>
      <c r="F651" s="170" t="s">
        <v>3515</v>
      </c>
      <c r="G651" s="170" t="s">
        <v>2161</v>
      </c>
      <c r="H651" s="227"/>
    </row>
    <row r="652" spans="1:8" hidden="1" x14ac:dyDescent="0.25">
      <c r="A652" s="187">
        <v>651</v>
      </c>
      <c r="B652" s="180" t="s">
        <v>1999</v>
      </c>
      <c r="C652" s="171" t="s">
        <v>2000</v>
      </c>
      <c r="D652" s="180" t="s">
        <v>2001</v>
      </c>
      <c r="E652" s="170" t="s">
        <v>1710</v>
      </c>
      <c r="F652" s="170" t="s">
        <v>3515</v>
      </c>
      <c r="G652" s="170" t="s">
        <v>1976</v>
      </c>
      <c r="H652" s="227"/>
    </row>
    <row r="653" spans="1:8" ht="37.299999999999997" hidden="1" x14ac:dyDescent="0.25">
      <c r="A653" s="187">
        <v>652</v>
      </c>
      <c r="B653" s="164" t="s">
        <v>1731</v>
      </c>
      <c r="C653" s="149" t="s">
        <v>2492</v>
      </c>
      <c r="D653" s="164" t="s">
        <v>1733</v>
      </c>
      <c r="E653" s="164" t="s">
        <v>3505</v>
      </c>
      <c r="F653" s="170" t="s">
        <v>3515</v>
      </c>
      <c r="G653" s="170" t="s">
        <v>2152</v>
      </c>
      <c r="H653" s="227"/>
    </row>
    <row r="654" spans="1:8" hidden="1" x14ac:dyDescent="0.25">
      <c r="A654" s="187">
        <v>653</v>
      </c>
      <c r="B654" s="171" t="s">
        <v>994</v>
      </c>
      <c r="C654" s="171"/>
      <c r="D654" s="170" t="s">
        <v>995</v>
      </c>
      <c r="E654" s="170" t="s">
        <v>2793</v>
      </c>
      <c r="F654" s="170" t="s">
        <v>3514</v>
      </c>
      <c r="G654" s="170" t="s">
        <v>2158</v>
      </c>
      <c r="H654" s="227"/>
    </row>
    <row r="655" spans="1:8" ht="24.9" hidden="1" x14ac:dyDescent="0.25">
      <c r="A655" s="187">
        <v>654</v>
      </c>
      <c r="B655" s="164" t="s">
        <v>1931</v>
      </c>
      <c r="C655" s="181" t="s">
        <v>1932</v>
      </c>
      <c r="D655" s="164" t="s">
        <v>2859</v>
      </c>
      <c r="E655" s="164" t="s">
        <v>2793</v>
      </c>
      <c r="F655" s="170" t="s">
        <v>3515</v>
      </c>
      <c r="G655" s="170" t="s">
        <v>2154</v>
      </c>
      <c r="H655" s="227"/>
    </row>
    <row r="656" spans="1:8" hidden="1" x14ac:dyDescent="0.25">
      <c r="A656" s="187">
        <v>655</v>
      </c>
      <c r="B656" s="164" t="s">
        <v>1933</v>
      </c>
      <c r="C656" s="181" t="s">
        <v>1934</v>
      </c>
      <c r="D656" s="164" t="s">
        <v>2795</v>
      </c>
      <c r="E656" s="164" t="s">
        <v>2793</v>
      </c>
      <c r="F656" s="170" t="s">
        <v>3515</v>
      </c>
      <c r="G656" s="170" t="s">
        <v>2154</v>
      </c>
      <c r="H656" s="227"/>
    </row>
    <row r="657" spans="1:8" ht="24.9" hidden="1" x14ac:dyDescent="0.25">
      <c r="A657" s="187">
        <v>656</v>
      </c>
      <c r="B657" s="164" t="s">
        <v>1935</v>
      </c>
      <c r="C657" s="181" t="s">
        <v>1936</v>
      </c>
      <c r="D657" s="164" t="s">
        <v>2867</v>
      </c>
      <c r="E657" s="164" t="s">
        <v>2793</v>
      </c>
      <c r="F657" s="170" t="s">
        <v>3515</v>
      </c>
      <c r="G657" s="170" t="s">
        <v>2154</v>
      </c>
      <c r="H657" s="227"/>
    </row>
    <row r="658" spans="1:8" hidden="1" x14ac:dyDescent="0.25">
      <c r="A658" s="187">
        <v>657</v>
      </c>
      <c r="B658" s="164" t="s">
        <v>1937</v>
      </c>
      <c r="C658" s="181" t="s">
        <v>1938</v>
      </c>
      <c r="D658" s="164" t="s">
        <v>2865</v>
      </c>
      <c r="E658" s="164" t="s">
        <v>2793</v>
      </c>
      <c r="F658" s="170" t="s">
        <v>3515</v>
      </c>
      <c r="G658" s="170" t="s">
        <v>2154</v>
      </c>
      <c r="H658" s="227"/>
    </row>
    <row r="659" spans="1:8" hidden="1" x14ac:dyDescent="0.25">
      <c r="A659" s="187">
        <v>658</v>
      </c>
      <c r="B659" s="164" t="s">
        <v>1939</v>
      </c>
      <c r="C659" s="181" t="s">
        <v>1940</v>
      </c>
      <c r="D659" s="164" t="s">
        <v>2791</v>
      </c>
      <c r="E659" s="164" t="s">
        <v>2793</v>
      </c>
      <c r="F659" s="170" t="s">
        <v>3515</v>
      </c>
      <c r="G659" s="170" t="s">
        <v>2154</v>
      </c>
      <c r="H659" s="227"/>
    </row>
    <row r="660" spans="1:8" hidden="1" x14ac:dyDescent="0.25">
      <c r="A660" s="187">
        <v>659</v>
      </c>
      <c r="B660" s="164" t="s">
        <v>1941</v>
      </c>
      <c r="C660" s="181" t="s">
        <v>1942</v>
      </c>
      <c r="D660" s="164" t="s">
        <v>2861</v>
      </c>
      <c r="E660" s="164" t="s">
        <v>2793</v>
      </c>
      <c r="F660" s="170" t="s">
        <v>3515</v>
      </c>
      <c r="G660" s="170" t="s">
        <v>2154</v>
      </c>
      <c r="H660" s="227"/>
    </row>
    <row r="661" spans="1:8" hidden="1" x14ac:dyDescent="0.25">
      <c r="A661" s="187">
        <v>660</v>
      </c>
      <c r="B661" s="164" t="s">
        <v>1943</v>
      </c>
      <c r="C661" s="181" t="s">
        <v>1944</v>
      </c>
      <c r="D661" s="164" t="s">
        <v>2863</v>
      </c>
      <c r="E661" s="164" t="s">
        <v>2793</v>
      </c>
      <c r="F661" s="170" t="s">
        <v>3515</v>
      </c>
      <c r="G661" s="170" t="s">
        <v>2154</v>
      </c>
      <c r="H661" s="227"/>
    </row>
    <row r="662" spans="1:8" ht="24.9" hidden="1" x14ac:dyDescent="0.25">
      <c r="A662" s="187">
        <v>661</v>
      </c>
      <c r="B662" s="171" t="s">
        <v>1147</v>
      </c>
      <c r="C662" s="171" t="s">
        <v>3161</v>
      </c>
      <c r="D662" s="170" t="s">
        <v>1148</v>
      </c>
      <c r="E662" s="170" t="s">
        <v>2002</v>
      </c>
      <c r="F662" s="170" t="s">
        <v>3514</v>
      </c>
      <c r="G662" s="170" t="s">
        <v>2158</v>
      </c>
      <c r="H662" s="227"/>
    </row>
    <row r="663" spans="1:8" hidden="1" x14ac:dyDescent="0.25">
      <c r="A663" s="187">
        <v>662</v>
      </c>
      <c r="B663" s="171" t="s">
        <v>1210</v>
      </c>
      <c r="C663" s="171"/>
      <c r="D663" s="170" t="s">
        <v>1211</v>
      </c>
      <c r="E663" s="170" t="s">
        <v>2002</v>
      </c>
      <c r="F663" s="170" t="s">
        <v>3514</v>
      </c>
      <c r="G663" s="170" t="s">
        <v>2158</v>
      </c>
      <c r="H663" s="227"/>
    </row>
    <row r="664" spans="1:8" ht="24.9" hidden="1" x14ac:dyDescent="0.25">
      <c r="A664" s="187">
        <v>663</v>
      </c>
      <c r="B664" s="171" t="s">
        <v>1256</v>
      </c>
      <c r="C664" s="171" t="s">
        <v>3259</v>
      </c>
      <c r="D664" s="170" t="s">
        <v>1257</v>
      </c>
      <c r="E664" s="170" t="s">
        <v>2002</v>
      </c>
      <c r="F664" s="170" t="s">
        <v>3514</v>
      </c>
      <c r="G664" s="170" t="s">
        <v>2158</v>
      </c>
      <c r="H664" s="227"/>
    </row>
    <row r="665" spans="1:8" hidden="1" x14ac:dyDescent="0.25">
      <c r="A665" s="187">
        <v>664</v>
      </c>
      <c r="B665" s="171" t="s">
        <v>1269</v>
      </c>
      <c r="C665" s="171"/>
      <c r="D665" s="170" t="s">
        <v>1270</v>
      </c>
      <c r="E665" s="170" t="s">
        <v>2002</v>
      </c>
      <c r="F665" s="170" t="s">
        <v>3514</v>
      </c>
      <c r="G665" s="170" t="s">
        <v>2158</v>
      </c>
      <c r="H665" s="227"/>
    </row>
    <row r="666" spans="1:8" hidden="1" x14ac:dyDescent="0.25">
      <c r="A666" s="187">
        <v>665</v>
      </c>
      <c r="B666" s="171" t="s">
        <v>1272</v>
      </c>
      <c r="C666" s="171"/>
      <c r="D666" s="170" t="s">
        <v>1273</v>
      </c>
      <c r="E666" s="170" t="s">
        <v>2002</v>
      </c>
      <c r="F666" s="170" t="s">
        <v>3514</v>
      </c>
      <c r="G666" s="170" t="s">
        <v>2158</v>
      </c>
      <c r="H666" s="227"/>
    </row>
    <row r="667" spans="1:8" hidden="1" x14ac:dyDescent="0.25">
      <c r="A667" s="187">
        <v>666</v>
      </c>
      <c r="B667" s="171" t="s">
        <v>1295</v>
      </c>
      <c r="C667" s="171"/>
      <c r="D667" s="170" t="s">
        <v>1296</v>
      </c>
      <c r="E667" s="170" t="s">
        <v>2002</v>
      </c>
      <c r="F667" s="170" t="s">
        <v>3514</v>
      </c>
      <c r="G667" s="170" t="s">
        <v>2158</v>
      </c>
      <c r="H667" s="227"/>
    </row>
    <row r="668" spans="1:8" hidden="1" x14ac:dyDescent="0.25">
      <c r="A668" s="187">
        <v>667</v>
      </c>
      <c r="B668" s="171" t="s">
        <v>1367</v>
      </c>
      <c r="C668" s="171"/>
      <c r="D668" s="170" t="s">
        <v>1368</v>
      </c>
      <c r="E668" s="170" t="s">
        <v>2002</v>
      </c>
      <c r="F668" s="170" t="s">
        <v>3514</v>
      </c>
      <c r="G668" s="170" t="s">
        <v>2158</v>
      </c>
      <c r="H668" s="227"/>
    </row>
    <row r="669" spans="1:8" hidden="1" x14ac:dyDescent="0.25">
      <c r="A669" s="187">
        <v>668</v>
      </c>
      <c r="B669" s="171" t="s">
        <v>1374</v>
      </c>
      <c r="C669" s="171"/>
      <c r="D669" s="170" t="s">
        <v>1375</v>
      </c>
      <c r="E669" s="170" t="s">
        <v>2002</v>
      </c>
      <c r="F669" s="170" t="s">
        <v>3514</v>
      </c>
      <c r="G669" s="170" t="s">
        <v>2158</v>
      </c>
      <c r="H669" s="227"/>
    </row>
    <row r="670" spans="1:8" hidden="1" x14ac:dyDescent="0.25">
      <c r="A670" s="187">
        <v>669</v>
      </c>
      <c r="B670" s="170" t="s">
        <v>1571</v>
      </c>
      <c r="C670" s="171" t="s">
        <v>111</v>
      </c>
      <c r="D670" s="170" t="s">
        <v>1572</v>
      </c>
      <c r="E670" s="170" t="s">
        <v>2002</v>
      </c>
      <c r="F670" s="170" t="s">
        <v>3514</v>
      </c>
      <c r="G670" s="170" t="s">
        <v>2135</v>
      </c>
      <c r="H670" s="227"/>
    </row>
    <row r="671" spans="1:8" hidden="1" x14ac:dyDescent="0.25">
      <c r="A671" s="187">
        <v>670</v>
      </c>
      <c r="B671" s="173" t="s">
        <v>354</v>
      </c>
      <c r="C671" s="171" t="s">
        <v>111</v>
      </c>
      <c r="D671" s="173" t="s">
        <v>353</v>
      </c>
      <c r="E671" s="170" t="s">
        <v>2002</v>
      </c>
      <c r="F671" s="170" t="s">
        <v>3515</v>
      </c>
      <c r="G671" s="170" t="s">
        <v>2147</v>
      </c>
      <c r="H671" s="227"/>
    </row>
    <row r="672" spans="1:8" hidden="1" x14ac:dyDescent="0.25">
      <c r="A672" s="187">
        <v>671</v>
      </c>
      <c r="B672" s="173" t="s">
        <v>342</v>
      </c>
      <c r="C672" s="171" t="s">
        <v>2415</v>
      </c>
      <c r="D672" s="173" t="s">
        <v>341</v>
      </c>
      <c r="E672" s="170" t="s">
        <v>2002</v>
      </c>
      <c r="F672" s="170" t="s">
        <v>3515</v>
      </c>
      <c r="G672" s="170" t="s">
        <v>2147</v>
      </c>
      <c r="H672" s="227"/>
    </row>
    <row r="673" spans="1:8" hidden="1" x14ac:dyDescent="0.25">
      <c r="A673" s="187">
        <v>672</v>
      </c>
      <c r="B673" s="176" t="s">
        <v>751</v>
      </c>
      <c r="C673" s="171" t="s">
        <v>111</v>
      </c>
      <c r="D673" s="174" t="s">
        <v>752</v>
      </c>
      <c r="E673" s="170" t="str">
        <f>[1]!f_info_corp_fundmanagementcompany(B673)</f>
        <v>银华基金</v>
      </c>
      <c r="F673" s="170" t="s">
        <v>3515</v>
      </c>
      <c r="G673" s="170" t="s">
        <v>2131</v>
      </c>
      <c r="H673" s="227"/>
    </row>
    <row r="674" spans="1:8" hidden="1" x14ac:dyDescent="0.25">
      <c r="A674" s="187">
        <v>673</v>
      </c>
      <c r="B674" s="175" t="s">
        <v>3510</v>
      </c>
      <c r="C674" s="171" t="s">
        <v>111</v>
      </c>
      <c r="D674" s="188" t="s">
        <v>3511</v>
      </c>
      <c r="E674" s="170" t="str">
        <f>[1]!f_info_corp_fundmanagementcompany(B674)</f>
        <v>银华基金</v>
      </c>
      <c r="F674" s="170" t="s">
        <v>3515</v>
      </c>
      <c r="G674" s="170" t="s">
        <v>2131</v>
      </c>
      <c r="H674" s="227"/>
    </row>
    <row r="675" spans="1:8" hidden="1" x14ac:dyDescent="0.25">
      <c r="A675" s="187">
        <v>674</v>
      </c>
      <c r="B675" s="173" t="s">
        <v>1516</v>
      </c>
      <c r="C675" s="171" t="s">
        <v>2206</v>
      </c>
      <c r="D675" s="178" t="s">
        <v>1517</v>
      </c>
      <c r="E675" s="170" t="s">
        <v>2002</v>
      </c>
      <c r="F675" s="170" t="s">
        <v>3514</v>
      </c>
      <c r="G675" s="170" t="s">
        <v>3506</v>
      </c>
      <c r="H675" s="227"/>
    </row>
    <row r="676" spans="1:8" hidden="1" x14ac:dyDescent="0.25">
      <c r="A676" s="187">
        <v>675</v>
      </c>
      <c r="B676" s="179" t="s">
        <v>1510</v>
      </c>
      <c r="C676" s="171" t="s">
        <v>2264</v>
      </c>
      <c r="D676" s="179" t="s">
        <v>1511</v>
      </c>
      <c r="E676" s="170" t="s">
        <v>2266</v>
      </c>
      <c r="F676" s="170" t="s">
        <v>3514</v>
      </c>
      <c r="G676" s="170" t="s">
        <v>3506</v>
      </c>
      <c r="H676" s="227"/>
    </row>
    <row r="677" spans="1:8" hidden="1" x14ac:dyDescent="0.25">
      <c r="A677" s="187">
        <v>676</v>
      </c>
      <c r="B677" s="171" t="s">
        <v>1039</v>
      </c>
      <c r="C677" s="171"/>
      <c r="D677" s="170" t="s">
        <v>1040</v>
      </c>
      <c r="E677" s="170" t="s">
        <v>2327</v>
      </c>
      <c r="F677" s="170" t="s">
        <v>3514</v>
      </c>
      <c r="G677" s="170" t="s">
        <v>2158</v>
      </c>
      <c r="H677" s="227"/>
    </row>
    <row r="678" spans="1:8" hidden="1" x14ac:dyDescent="0.25">
      <c r="A678" s="187">
        <v>677</v>
      </c>
      <c r="B678" s="170" t="s">
        <v>1597</v>
      </c>
      <c r="C678" s="171" t="s">
        <v>111</v>
      </c>
      <c r="D678" s="170" t="s">
        <v>1598</v>
      </c>
      <c r="E678" s="170" t="s">
        <v>2327</v>
      </c>
      <c r="F678" s="170" t="s">
        <v>3514</v>
      </c>
      <c r="G678" s="170" t="s">
        <v>2135</v>
      </c>
      <c r="H678" s="227"/>
    </row>
    <row r="679" spans="1:8" hidden="1" x14ac:dyDescent="0.25">
      <c r="A679" s="187">
        <v>678</v>
      </c>
      <c r="B679" s="164" t="s">
        <v>2581</v>
      </c>
      <c r="C679" s="181"/>
      <c r="D679" s="164" t="s">
        <v>1945</v>
      </c>
      <c r="E679" s="164" t="s">
        <v>2327</v>
      </c>
      <c r="F679" s="170" t="s">
        <v>3515</v>
      </c>
      <c r="G679" s="170" t="s">
        <v>2154</v>
      </c>
      <c r="H679" s="227"/>
    </row>
    <row r="680" spans="1:8" hidden="1" x14ac:dyDescent="0.25">
      <c r="A680" s="187">
        <v>679</v>
      </c>
      <c r="B680" s="164" t="s">
        <v>2597</v>
      </c>
      <c r="C680" s="181"/>
      <c r="D680" s="164" t="s">
        <v>1946</v>
      </c>
      <c r="E680" s="164" t="s">
        <v>2327</v>
      </c>
      <c r="F680" s="170" t="s">
        <v>3515</v>
      </c>
      <c r="G680" s="170" t="s">
        <v>2154</v>
      </c>
      <c r="H680" s="227"/>
    </row>
    <row r="681" spans="1:8" hidden="1" x14ac:dyDescent="0.25">
      <c r="A681" s="187">
        <v>680</v>
      </c>
      <c r="B681" s="164" t="s">
        <v>2596</v>
      </c>
      <c r="C681" s="181"/>
      <c r="D681" s="164" t="s">
        <v>1947</v>
      </c>
      <c r="E681" s="164" t="s">
        <v>2327</v>
      </c>
      <c r="F681" s="170" t="s">
        <v>3515</v>
      </c>
      <c r="G681" s="170" t="s">
        <v>2154</v>
      </c>
      <c r="H681" s="227"/>
    </row>
    <row r="682" spans="1:8" hidden="1" x14ac:dyDescent="0.25">
      <c r="A682" s="187">
        <v>681</v>
      </c>
      <c r="B682" s="173" t="s">
        <v>238</v>
      </c>
      <c r="C682" s="171" t="s">
        <v>2358</v>
      </c>
      <c r="D682" s="173" t="s">
        <v>239</v>
      </c>
      <c r="E682" s="170" t="s">
        <v>2327</v>
      </c>
      <c r="F682" s="170" t="s">
        <v>3514</v>
      </c>
      <c r="G682" s="170" t="s">
        <v>2140</v>
      </c>
      <c r="H682" s="227"/>
    </row>
    <row r="683" spans="1:8" hidden="1" x14ac:dyDescent="0.25">
      <c r="A683" s="187">
        <v>682</v>
      </c>
      <c r="B683" s="175" t="s">
        <v>834</v>
      </c>
      <c r="C683" s="171" t="s">
        <v>111</v>
      </c>
      <c r="D683" s="174" t="s">
        <v>835</v>
      </c>
      <c r="E683" s="170" t="str">
        <f>[1]!f_info_corp_fundmanagementcompany(B683)</f>
        <v>永赢基金</v>
      </c>
      <c r="F683" s="170" t="s">
        <v>3515</v>
      </c>
      <c r="G683" s="170" t="s">
        <v>2131</v>
      </c>
      <c r="H683" s="227"/>
    </row>
    <row r="684" spans="1:8" hidden="1" x14ac:dyDescent="0.25">
      <c r="A684" s="187">
        <v>683</v>
      </c>
      <c r="B684" s="170" t="s">
        <v>1550</v>
      </c>
      <c r="C684" s="171" t="s">
        <v>2287</v>
      </c>
      <c r="D684" s="170" t="s">
        <v>1551</v>
      </c>
      <c r="E684" s="170" t="s">
        <v>2289</v>
      </c>
      <c r="F684" s="170" t="s">
        <v>3514</v>
      </c>
      <c r="G684" s="170" t="s">
        <v>2135</v>
      </c>
      <c r="H684" s="227"/>
    </row>
    <row r="685" spans="1:8" hidden="1" x14ac:dyDescent="0.25">
      <c r="A685" s="187">
        <v>684</v>
      </c>
      <c r="B685" s="170" t="s">
        <v>21</v>
      </c>
      <c r="C685" s="171" t="s">
        <v>3402</v>
      </c>
      <c r="D685" s="170" t="s">
        <v>51</v>
      </c>
      <c r="E685" s="170" t="s">
        <v>2289</v>
      </c>
      <c r="F685" s="170" t="s">
        <v>3515</v>
      </c>
      <c r="G685" s="170" t="s">
        <v>2161</v>
      </c>
      <c r="H685" s="227"/>
    </row>
    <row r="686" spans="1:8" hidden="1" x14ac:dyDescent="0.25">
      <c r="A686" s="187">
        <v>685</v>
      </c>
      <c r="B686" s="171" t="s">
        <v>976</v>
      </c>
      <c r="C686" s="171"/>
      <c r="D686" s="170" t="s">
        <v>977</v>
      </c>
      <c r="E686" s="170" t="s">
        <v>2979</v>
      </c>
      <c r="F686" s="170" t="s">
        <v>3514</v>
      </c>
      <c r="G686" s="170" t="s">
        <v>2158</v>
      </c>
      <c r="H686" s="227"/>
    </row>
    <row r="687" spans="1:8" hidden="1" x14ac:dyDescent="0.25">
      <c r="A687" s="187">
        <v>686</v>
      </c>
      <c r="B687" s="150" t="s">
        <v>814</v>
      </c>
      <c r="C687" s="171" t="s">
        <v>3590</v>
      </c>
      <c r="D687" s="174" t="s">
        <v>815</v>
      </c>
      <c r="E687" s="170" t="str">
        <f>[1]!f_info_corp_fundmanagementcompany(B687)</f>
        <v>长信基金</v>
      </c>
      <c r="F687" s="170" t="s">
        <v>3515</v>
      </c>
      <c r="G687" s="170" t="s">
        <v>2131</v>
      </c>
      <c r="H687" s="227"/>
    </row>
    <row r="688" spans="1:8" hidden="1" x14ac:dyDescent="0.25">
      <c r="A688" s="187">
        <v>687</v>
      </c>
      <c r="B688" s="170" t="s">
        <v>278</v>
      </c>
      <c r="C688" s="171" t="s">
        <v>2391</v>
      </c>
      <c r="D688" s="179" t="s">
        <v>2180</v>
      </c>
      <c r="E688" s="170" t="s">
        <v>2393</v>
      </c>
      <c r="F688" s="170" t="s">
        <v>3514</v>
      </c>
      <c r="G688" s="170" t="s">
        <v>2142</v>
      </c>
      <c r="H688" s="227"/>
    </row>
    <row r="689" spans="1:8" ht="24.9" hidden="1" x14ac:dyDescent="0.25">
      <c r="A689" s="187">
        <v>688</v>
      </c>
      <c r="B689" s="171" t="s">
        <v>2909</v>
      </c>
      <c r="C689" s="171" t="s">
        <v>2910</v>
      </c>
      <c r="D689" s="170" t="s">
        <v>925</v>
      </c>
      <c r="E689" s="170" t="s">
        <v>2437</v>
      </c>
      <c r="F689" s="170" t="s">
        <v>3514</v>
      </c>
      <c r="G689" s="170" t="s">
        <v>2158</v>
      </c>
      <c r="H689" s="227"/>
    </row>
    <row r="690" spans="1:8" hidden="1" x14ac:dyDescent="0.25">
      <c r="A690" s="187">
        <v>689</v>
      </c>
      <c r="B690" s="171" t="s">
        <v>1064</v>
      </c>
      <c r="C690" s="171"/>
      <c r="D690" s="170" t="s">
        <v>1065</v>
      </c>
      <c r="E690" s="170" t="s">
        <v>2437</v>
      </c>
      <c r="F690" s="170" t="s">
        <v>3514</v>
      </c>
      <c r="G690" s="170" t="s">
        <v>2158</v>
      </c>
      <c r="H690" s="227"/>
    </row>
    <row r="691" spans="1:8" hidden="1" x14ac:dyDescent="0.25">
      <c r="A691" s="187">
        <v>690</v>
      </c>
      <c r="B691" s="171" t="s">
        <v>3134</v>
      </c>
      <c r="C691" s="171"/>
      <c r="D691" s="170" t="s">
        <v>1121</v>
      </c>
      <c r="E691" s="170" t="s">
        <v>2437</v>
      </c>
      <c r="F691" s="170" t="s">
        <v>3514</v>
      </c>
      <c r="G691" s="170" t="s">
        <v>2158</v>
      </c>
      <c r="H691" s="227"/>
    </row>
    <row r="692" spans="1:8" hidden="1" x14ac:dyDescent="0.25">
      <c r="A692" s="187">
        <v>691</v>
      </c>
      <c r="B692" s="171" t="s">
        <v>1128</v>
      </c>
      <c r="C692" s="171"/>
      <c r="D692" s="170" t="s">
        <v>1129</v>
      </c>
      <c r="E692" s="170" t="s">
        <v>2437</v>
      </c>
      <c r="F692" s="170" t="s">
        <v>3514</v>
      </c>
      <c r="G692" s="170" t="s">
        <v>2158</v>
      </c>
      <c r="H692" s="227"/>
    </row>
    <row r="693" spans="1:8" ht="24.9" hidden="1" x14ac:dyDescent="0.25">
      <c r="A693" s="187">
        <v>692</v>
      </c>
      <c r="B693" s="171" t="s">
        <v>1141</v>
      </c>
      <c r="C693" s="171" t="s">
        <v>3154</v>
      </c>
      <c r="D693" s="170" t="s">
        <v>1142</v>
      </c>
      <c r="E693" s="170" t="s">
        <v>2437</v>
      </c>
      <c r="F693" s="170" t="s">
        <v>3514</v>
      </c>
      <c r="G693" s="170" t="s">
        <v>2158</v>
      </c>
      <c r="H693" s="227"/>
    </row>
    <row r="694" spans="1:8" hidden="1" x14ac:dyDescent="0.25">
      <c r="A694" s="187">
        <v>693</v>
      </c>
      <c r="B694" s="171" t="s">
        <v>1364</v>
      </c>
      <c r="C694" s="171"/>
      <c r="D694" s="170" t="s">
        <v>1365</v>
      </c>
      <c r="E694" s="170" t="s">
        <v>2437</v>
      </c>
      <c r="F694" s="170" t="s">
        <v>3514</v>
      </c>
      <c r="G694" s="170" t="s">
        <v>2158</v>
      </c>
      <c r="H694" s="227"/>
    </row>
    <row r="695" spans="1:8" hidden="1" x14ac:dyDescent="0.25">
      <c r="A695" s="187">
        <v>694</v>
      </c>
      <c r="B695" s="164" t="s">
        <v>2551</v>
      </c>
      <c r="C695" s="181" t="s">
        <v>1952</v>
      </c>
      <c r="D695" s="164" t="s">
        <v>2721</v>
      </c>
      <c r="E695" s="164" t="s">
        <v>2437</v>
      </c>
      <c r="F695" s="170" t="s">
        <v>3515</v>
      </c>
      <c r="G695" s="170" t="s">
        <v>2154</v>
      </c>
      <c r="H695" s="227"/>
    </row>
    <row r="696" spans="1:8" hidden="1" x14ac:dyDescent="0.25">
      <c r="A696" s="187">
        <v>695</v>
      </c>
      <c r="B696" s="164" t="s">
        <v>2517</v>
      </c>
      <c r="C696" s="181" t="s">
        <v>1950</v>
      </c>
      <c r="D696" s="164" t="s">
        <v>2655</v>
      </c>
      <c r="E696" s="164" t="s">
        <v>2437</v>
      </c>
      <c r="F696" s="170" t="s">
        <v>3515</v>
      </c>
      <c r="G696" s="170" t="s">
        <v>2154</v>
      </c>
      <c r="H696" s="227"/>
    </row>
    <row r="697" spans="1:8" hidden="1" x14ac:dyDescent="0.25">
      <c r="A697" s="187">
        <v>696</v>
      </c>
      <c r="B697" s="164" t="s">
        <v>2511</v>
      </c>
      <c r="C697" s="181" t="s">
        <v>1951</v>
      </c>
      <c r="D697" s="164" t="s">
        <v>2609</v>
      </c>
      <c r="E697" s="164" t="s">
        <v>2437</v>
      </c>
      <c r="F697" s="170" t="s">
        <v>3515</v>
      </c>
      <c r="G697" s="170" t="s">
        <v>2154</v>
      </c>
      <c r="H697" s="227"/>
    </row>
    <row r="698" spans="1:8" hidden="1" x14ac:dyDescent="0.25">
      <c r="A698" s="187">
        <v>697</v>
      </c>
      <c r="B698" s="164" t="s">
        <v>1948</v>
      </c>
      <c r="C698" s="181" t="s">
        <v>1949</v>
      </c>
      <c r="D698" s="164" t="s">
        <v>2698</v>
      </c>
      <c r="E698" s="164" t="s">
        <v>2437</v>
      </c>
      <c r="F698" s="170" t="s">
        <v>3515</v>
      </c>
      <c r="G698" s="170" t="s">
        <v>2154</v>
      </c>
      <c r="H698" s="227"/>
    </row>
    <row r="699" spans="1:8" hidden="1" x14ac:dyDescent="0.25">
      <c r="A699" s="187">
        <v>698</v>
      </c>
      <c r="B699" s="164" t="s">
        <v>2602</v>
      </c>
      <c r="C699" s="181"/>
      <c r="D699" s="164" t="s">
        <v>1953</v>
      </c>
      <c r="E699" s="164" t="s">
        <v>2437</v>
      </c>
      <c r="F699" s="170" t="s">
        <v>3515</v>
      </c>
      <c r="G699" s="170" t="s">
        <v>2154</v>
      </c>
      <c r="H699" s="227"/>
    </row>
    <row r="700" spans="1:8" hidden="1" x14ac:dyDescent="0.25">
      <c r="A700" s="187">
        <v>699</v>
      </c>
      <c r="B700" s="173" t="s">
        <v>312</v>
      </c>
      <c r="C700" s="171" t="s">
        <v>2435</v>
      </c>
      <c r="D700" s="173" t="s">
        <v>311</v>
      </c>
      <c r="E700" s="170" t="s">
        <v>2437</v>
      </c>
      <c r="F700" s="170" t="s">
        <v>3515</v>
      </c>
      <c r="G700" s="170" t="s">
        <v>2147</v>
      </c>
      <c r="H700" s="227"/>
    </row>
    <row r="701" spans="1:8" hidden="1" x14ac:dyDescent="0.25">
      <c r="A701" s="187">
        <v>700</v>
      </c>
      <c r="B701" s="164" t="s">
        <v>659</v>
      </c>
      <c r="C701" s="171" t="s">
        <v>111</v>
      </c>
      <c r="D701" s="164" t="s">
        <v>660</v>
      </c>
      <c r="E701" s="170" t="str">
        <f>[1]!f_info_corp_fundmanagementcompany(B701)</f>
        <v>招商基金</v>
      </c>
      <c r="F701" s="170" t="s">
        <v>3515</v>
      </c>
      <c r="G701" s="170" t="s">
        <v>2131</v>
      </c>
      <c r="H701" s="227"/>
    </row>
    <row r="702" spans="1:8" hidden="1" x14ac:dyDescent="0.25">
      <c r="A702" s="187">
        <v>701</v>
      </c>
      <c r="B702" s="175" t="s">
        <v>659</v>
      </c>
      <c r="C702" s="171" t="s">
        <v>111</v>
      </c>
      <c r="D702" s="174" t="s">
        <v>660</v>
      </c>
      <c r="E702" s="170" t="str">
        <f>[1]!f_info_corp_fundmanagementcompany(B702)</f>
        <v>招商基金</v>
      </c>
      <c r="F702" s="170" t="s">
        <v>3515</v>
      </c>
      <c r="G702" s="170" t="s">
        <v>2131</v>
      </c>
      <c r="H702" s="227"/>
    </row>
    <row r="703" spans="1:8" hidden="1" x14ac:dyDescent="0.25">
      <c r="A703" s="187">
        <v>702</v>
      </c>
      <c r="B703" s="164" t="s">
        <v>441</v>
      </c>
      <c r="C703" s="171" t="s">
        <v>3591</v>
      </c>
      <c r="D703" s="164" t="s">
        <v>442</v>
      </c>
      <c r="E703" s="170" t="str">
        <f>[1]!f_info_corp_fundmanagementcompany(B703)</f>
        <v>招商基金</v>
      </c>
      <c r="F703" s="170" t="s">
        <v>3515</v>
      </c>
      <c r="G703" s="170" t="s">
        <v>2150</v>
      </c>
      <c r="H703" s="227"/>
    </row>
    <row r="704" spans="1:8" hidden="1" x14ac:dyDescent="0.25">
      <c r="A704" s="187">
        <v>703</v>
      </c>
      <c r="B704" s="164" t="s">
        <v>447</v>
      </c>
      <c r="C704" s="171" t="s">
        <v>3592</v>
      </c>
      <c r="D704" s="164" t="s">
        <v>448</v>
      </c>
      <c r="E704" s="170" t="str">
        <f>[1]!f_info_corp_fundmanagementcompany(B704)</f>
        <v>招商基金</v>
      </c>
      <c r="F704" s="170" t="s">
        <v>3515</v>
      </c>
      <c r="G704" s="170" t="s">
        <v>2150</v>
      </c>
      <c r="H704" s="227"/>
    </row>
    <row r="705" spans="1:8" hidden="1" x14ac:dyDescent="0.25">
      <c r="A705" s="187">
        <v>704</v>
      </c>
      <c r="B705" s="170" t="s">
        <v>268</v>
      </c>
      <c r="C705" s="171" t="s">
        <v>111</v>
      </c>
      <c r="D705" s="179" t="s">
        <v>2170</v>
      </c>
      <c r="E705" s="170" t="s">
        <v>2373</v>
      </c>
      <c r="F705" s="170" t="s">
        <v>3514</v>
      </c>
      <c r="G705" s="170" t="s">
        <v>2142</v>
      </c>
      <c r="H705" s="227"/>
    </row>
    <row r="706" spans="1:8" hidden="1" x14ac:dyDescent="0.25">
      <c r="A706" s="187">
        <v>705</v>
      </c>
      <c r="B706" s="170" t="s">
        <v>28</v>
      </c>
      <c r="C706" s="171"/>
      <c r="D706" s="170" t="s">
        <v>29</v>
      </c>
      <c r="E706" s="170" t="s">
        <v>2373</v>
      </c>
      <c r="F706" s="170" t="s">
        <v>3515</v>
      </c>
      <c r="G706" s="170" t="s">
        <v>2161</v>
      </c>
      <c r="H706" s="227"/>
    </row>
    <row r="707" spans="1:8" hidden="1" x14ac:dyDescent="0.25">
      <c r="A707" s="187">
        <v>706</v>
      </c>
      <c r="B707" s="170" t="s">
        <v>39</v>
      </c>
      <c r="C707" s="171" t="s">
        <v>3397</v>
      </c>
      <c r="D707" s="170" t="s">
        <v>40</v>
      </c>
      <c r="E707" s="170" t="s">
        <v>2373</v>
      </c>
      <c r="F707" s="170" t="s">
        <v>3515</v>
      </c>
      <c r="G707" s="170" t="s">
        <v>2161</v>
      </c>
      <c r="H707" s="227"/>
    </row>
    <row r="708" spans="1:8" hidden="1" x14ac:dyDescent="0.25">
      <c r="A708" s="187">
        <v>707</v>
      </c>
      <c r="B708" s="170" t="s">
        <v>1547</v>
      </c>
      <c r="C708" s="171" t="s">
        <v>111</v>
      </c>
      <c r="D708" s="170" t="s">
        <v>1548</v>
      </c>
      <c r="E708" s="170" t="s">
        <v>2286</v>
      </c>
      <c r="F708" s="170" t="s">
        <v>3514</v>
      </c>
      <c r="G708" s="170" t="s">
        <v>2135</v>
      </c>
      <c r="H708" s="227"/>
    </row>
    <row r="709" spans="1:8" hidden="1" x14ac:dyDescent="0.25">
      <c r="A709" s="187">
        <v>708</v>
      </c>
      <c r="B709" s="170" t="s">
        <v>1595</v>
      </c>
      <c r="C709" s="171" t="s">
        <v>111</v>
      </c>
      <c r="D709" s="170" t="s">
        <v>1596</v>
      </c>
      <c r="E709" s="170" t="s">
        <v>2286</v>
      </c>
      <c r="F709" s="170" t="s">
        <v>3514</v>
      </c>
      <c r="G709" s="170" t="s">
        <v>2135</v>
      </c>
      <c r="H709" s="227"/>
    </row>
    <row r="710" spans="1:8" hidden="1" x14ac:dyDescent="0.25">
      <c r="A710" s="187">
        <v>709</v>
      </c>
      <c r="B710" s="164" t="s">
        <v>1954</v>
      </c>
      <c r="C710" s="181" t="s">
        <v>1955</v>
      </c>
      <c r="D710" s="164" t="s">
        <v>2807</v>
      </c>
      <c r="E710" s="164" t="s">
        <v>2286</v>
      </c>
      <c r="F710" s="170" t="s">
        <v>3515</v>
      </c>
      <c r="G710" s="170" t="s">
        <v>2154</v>
      </c>
      <c r="H710" s="227"/>
    </row>
    <row r="711" spans="1:8" hidden="1" x14ac:dyDescent="0.25">
      <c r="A711" s="187">
        <v>710</v>
      </c>
      <c r="B711" s="164" t="s">
        <v>2580</v>
      </c>
      <c r="C711" s="181"/>
      <c r="D711" s="164" t="s">
        <v>2810</v>
      </c>
      <c r="E711" s="164" t="s">
        <v>2286</v>
      </c>
      <c r="F711" s="170" t="s">
        <v>3515</v>
      </c>
      <c r="G711" s="170" t="s">
        <v>2154</v>
      </c>
      <c r="H711" s="227"/>
    </row>
    <row r="712" spans="1:8" hidden="1" x14ac:dyDescent="0.25">
      <c r="A712" s="187">
        <v>711</v>
      </c>
      <c r="B712" s="164" t="s">
        <v>2575</v>
      </c>
      <c r="C712" s="181" t="s">
        <v>2788</v>
      </c>
      <c r="D712" s="164" t="s">
        <v>2789</v>
      </c>
      <c r="E712" s="164" t="s">
        <v>2286</v>
      </c>
      <c r="F712" s="170" t="s">
        <v>3515</v>
      </c>
      <c r="G712" s="170" t="s">
        <v>2154</v>
      </c>
      <c r="H712" s="227"/>
    </row>
    <row r="713" spans="1:8" hidden="1" x14ac:dyDescent="0.25">
      <c r="A713" s="187">
        <v>712</v>
      </c>
      <c r="B713" s="164" t="s">
        <v>2590</v>
      </c>
      <c r="C713" s="181" t="s">
        <v>2830</v>
      </c>
      <c r="D713" s="164" t="s">
        <v>2831</v>
      </c>
      <c r="E713" s="164" t="s">
        <v>2286</v>
      </c>
      <c r="F713" s="170" t="s">
        <v>3515</v>
      </c>
      <c r="G713" s="170" t="s">
        <v>2154</v>
      </c>
      <c r="H713" s="227"/>
    </row>
    <row r="714" spans="1:8" hidden="1" x14ac:dyDescent="0.25">
      <c r="A714" s="187">
        <v>713</v>
      </c>
      <c r="B714" s="171" t="s">
        <v>1134</v>
      </c>
      <c r="C714" s="171"/>
      <c r="D714" s="170" t="s">
        <v>1135</v>
      </c>
      <c r="E714" s="170" t="s">
        <v>3147</v>
      </c>
      <c r="F714" s="170" t="s">
        <v>3514</v>
      </c>
      <c r="G714" s="170" t="s">
        <v>2158</v>
      </c>
      <c r="H714" s="227"/>
    </row>
    <row r="715" spans="1:8" hidden="1" x14ac:dyDescent="0.25">
      <c r="A715" s="187">
        <v>714</v>
      </c>
      <c r="B715" s="164" t="s">
        <v>1956</v>
      </c>
      <c r="C715" s="181" t="s">
        <v>1957</v>
      </c>
      <c r="D715" s="164" t="s">
        <v>2773</v>
      </c>
      <c r="E715" s="164" t="s">
        <v>2269</v>
      </c>
      <c r="F715" s="170" t="s">
        <v>3515</v>
      </c>
      <c r="G715" s="170" t="s">
        <v>2154</v>
      </c>
      <c r="H715" s="227"/>
    </row>
    <row r="716" spans="1:8" hidden="1" x14ac:dyDescent="0.25">
      <c r="A716" s="187">
        <v>715</v>
      </c>
      <c r="B716" s="173" t="s">
        <v>206</v>
      </c>
      <c r="C716" s="171" t="s">
        <v>2343</v>
      </c>
      <c r="D716" s="173" t="s">
        <v>207</v>
      </c>
      <c r="E716" s="170" t="s">
        <v>2269</v>
      </c>
      <c r="F716" s="170" t="s">
        <v>3514</v>
      </c>
      <c r="G716" s="170" t="s">
        <v>2140</v>
      </c>
      <c r="H716" s="227"/>
    </row>
    <row r="717" spans="1:8" hidden="1" x14ac:dyDescent="0.25">
      <c r="A717" s="187">
        <v>716</v>
      </c>
      <c r="B717" s="173" t="s">
        <v>288</v>
      </c>
      <c r="C717" s="171" t="s">
        <v>2449</v>
      </c>
      <c r="D717" s="173" t="s">
        <v>287</v>
      </c>
      <c r="E717" s="170" t="s">
        <v>2269</v>
      </c>
      <c r="F717" s="170" t="s">
        <v>3515</v>
      </c>
      <c r="G717" s="170" t="s">
        <v>2147</v>
      </c>
      <c r="H717" s="227"/>
    </row>
    <row r="718" spans="1:8" hidden="1" x14ac:dyDescent="0.25">
      <c r="A718" s="187">
        <v>717</v>
      </c>
      <c r="B718" s="164" t="s">
        <v>589</v>
      </c>
      <c r="C718" s="171" t="s">
        <v>3593</v>
      </c>
      <c r="D718" s="164" t="s">
        <v>590</v>
      </c>
      <c r="E718" s="170" t="str">
        <f>[1]!f_info_corp_fundmanagementcompany(B718)</f>
        <v>中欧基金</v>
      </c>
      <c r="F718" s="170" t="s">
        <v>3515</v>
      </c>
      <c r="G718" s="170" t="s">
        <v>2131</v>
      </c>
      <c r="H718" s="227"/>
    </row>
    <row r="719" spans="1:8" ht="24.9" hidden="1" x14ac:dyDescent="0.25">
      <c r="A719" s="187">
        <v>718</v>
      </c>
      <c r="B719" s="164" t="s">
        <v>615</v>
      </c>
      <c r="C719" s="171" t="s">
        <v>3594</v>
      </c>
      <c r="D719" s="164" t="s">
        <v>616</v>
      </c>
      <c r="E719" s="170" t="str">
        <f>[1]!f_info_corp_fundmanagementcompany(B719)</f>
        <v>中欧基金</v>
      </c>
      <c r="F719" s="170" t="s">
        <v>3515</v>
      </c>
      <c r="G719" s="170" t="s">
        <v>2131</v>
      </c>
      <c r="H719" s="227"/>
    </row>
    <row r="720" spans="1:8" hidden="1" x14ac:dyDescent="0.25">
      <c r="A720" s="187">
        <v>719</v>
      </c>
      <c r="B720" s="164" t="s">
        <v>684</v>
      </c>
      <c r="C720" s="171" t="s">
        <v>3595</v>
      </c>
      <c r="D720" s="164" t="s">
        <v>685</v>
      </c>
      <c r="E720" s="170" t="str">
        <f>[1]!f_info_corp_fundmanagementcompany(B720)</f>
        <v>中欧基金</v>
      </c>
      <c r="F720" s="170" t="s">
        <v>3515</v>
      </c>
      <c r="G720" s="170" t="s">
        <v>2131</v>
      </c>
      <c r="H720" s="227"/>
    </row>
    <row r="721" spans="1:8" hidden="1" x14ac:dyDescent="0.25">
      <c r="A721" s="187">
        <v>720</v>
      </c>
      <c r="B721" s="164" t="s">
        <v>707</v>
      </c>
      <c r="C721" s="171" t="s">
        <v>3596</v>
      </c>
      <c r="D721" s="164" t="s">
        <v>708</v>
      </c>
      <c r="E721" s="170" t="str">
        <f>[1]!f_info_corp_fundmanagementcompany(B721)</f>
        <v>中欧基金</v>
      </c>
      <c r="F721" s="170" t="s">
        <v>3515</v>
      </c>
      <c r="G721" s="170" t="s">
        <v>2131</v>
      </c>
      <c r="H721" s="227"/>
    </row>
    <row r="722" spans="1:8" hidden="1" x14ac:dyDescent="0.25">
      <c r="A722" s="187">
        <v>721</v>
      </c>
      <c r="B722" s="176" t="s">
        <v>595</v>
      </c>
      <c r="C722" s="171" t="s">
        <v>3597</v>
      </c>
      <c r="D722" s="174" t="s">
        <v>596</v>
      </c>
      <c r="E722" s="170" t="str">
        <f>[1]!f_info_corp_fundmanagementcompany(B722)</f>
        <v>中欧基金</v>
      </c>
      <c r="F722" s="170" t="s">
        <v>3515</v>
      </c>
      <c r="G722" s="170" t="s">
        <v>2131</v>
      </c>
      <c r="H722" s="227"/>
    </row>
    <row r="723" spans="1:8" hidden="1" x14ac:dyDescent="0.25">
      <c r="A723" s="187">
        <v>722</v>
      </c>
      <c r="B723" s="175" t="s">
        <v>707</v>
      </c>
      <c r="C723" s="171" t="s">
        <v>3596</v>
      </c>
      <c r="D723" s="174" t="s">
        <v>708</v>
      </c>
      <c r="E723" s="170" t="str">
        <f>[1]!f_info_corp_fundmanagementcompany(B723)</f>
        <v>中欧基金</v>
      </c>
      <c r="F723" s="170" t="s">
        <v>3515</v>
      </c>
      <c r="G723" s="170" t="s">
        <v>2131</v>
      </c>
      <c r="H723" s="227"/>
    </row>
    <row r="724" spans="1:8" ht="24.9" hidden="1" x14ac:dyDescent="0.25">
      <c r="A724" s="187">
        <v>723</v>
      </c>
      <c r="B724" s="173" t="s">
        <v>161</v>
      </c>
      <c r="C724" s="171" t="s">
        <v>2267</v>
      </c>
      <c r="D724" s="173" t="s">
        <v>162</v>
      </c>
      <c r="E724" s="170" t="s">
        <v>2269</v>
      </c>
      <c r="F724" s="170" t="s">
        <v>3514</v>
      </c>
      <c r="G724" s="170" t="s">
        <v>3506</v>
      </c>
      <c r="H724" s="227"/>
    </row>
    <row r="725" spans="1:8" hidden="1" x14ac:dyDescent="0.25">
      <c r="A725" s="187">
        <v>724</v>
      </c>
      <c r="B725" s="170" t="s">
        <v>280</v>
      </c>
      <c r="C725" s="171" t="s">
        <v>2396</v>
      </c>
      <c r="D725" s="179" t="s">
        <v>2182</v>
      </c>
      <c r="E725" s="170" t="s">
        <v>2269</v>
      </c>
      <c r="F725" s="170" t="s">
        <v>3514</v>
      </c>
      <c r="G725" s="170" t="s">
        <v>2142</v>
      </c>
      <c r="H725" s="227"/>
    </row>
    <row r="726" spans="1:8" hidden="1" x14ac:dyDescent="0.25">
      <c r="A726" s="187">
        <v>725</v>
      </c>
      <c r="B726" s="170" t="s">
        <v>1552</v>
      </c>
      <c r="C726" s="171" t="s">
        <v>2290</v>
      </c>
      <c r="D726" s="170" t="s">
        <v>1553</v>
      </c>
      <c r="E726" s="170" t="s">
        <v>2234</v>
      </c>
      <c r="F726" s="170" t="s">
        <v>3514</v>
      </c>
      <c r="G726" s="170" t="s">
        <v>2135</v>
      </c>
      <c r="H726" s="227"/>
    </row>
    <row r="727" spans="1:8" hidden="1" x14ac:dyDescent="0.25">
      <c r="A727" s="187">
        <v>726</v>
      </c>
      <c r="B727" s="173" t="s">
        <v>146</v>
      </c>
      <c r="C727" s="171" t="s">
        <v>2232</v>
      </c>
      <c r="D727" s="173" t="s">
        <v>147</v>
      </c>
      <c r="E727" s="170" t="s">
        <v>2234</v>
      </c>
      <c r="F727" s="170" t="s">
        <v>3514</v>
      </c>
      <c r="G727" s="170" t="s">
        <v>3506</v>
      </c>
      <c r="H727" s="227"/>
    </row>
    <row r="728" spans="1:8" hidden="1" x14ac:dyDescent="0.25">
      <c r="A728" s="187">
        <v>727</v>
      </c>
      <c r="B728" s="171" t="s">
        <v>1124</v>
      </c>
      <c r="C728" s="171"/>
      <c r="D728" s="170" t="s">
        <v>1125</v>
      </c>
      <c r="E728" s="170" t="s">
        <v>2649</v>
      </c>
      <c r="F728" s="170" t="s">
        <v>3514</v>
      </c>
      <c r="G728" s="170" t="s">
        <v>2158</v>
      </c>
      <c r="H728" s="227"/>
    </row>
    <row r="729" spans="1:8" hidden="1" x14ac:dyDescent="0.25">
      <c r="A729" s="187">
        <v>728</v>
      </c>
      <c r="B729" s="164" t="s">
        <v>1958</v>
      </c>
      <c r="C729" s="181" t="s">
        <v>1959</v>
      </c>
      <c r="D729" s="164" t="s">
        <v>2765</v>
      </c>
      <c r="E729" s="164" t="s">
        <v>2649</v>
      </c>
      <c r="F729" s="170" t="s">
        <v>3515</v>
      </c>
      <c r="G729" s="170" t="s">
        <v>2154</v>
      </c>
      <c r="H729" s="227"/>
    </row>
    <row r="730" spans="1:8" hidden="1" x14ac:dyDescent="0.25">
      <c r="A730" s="187">
        <v>729</v>
      </c>
      <c r="B730" s="164" t="s">
        <v>1960</v>
      </c>
      <c r="C730" s="181" t="s">
        <v>1961</v>
      </c>
      <c r="D730" s="164" t="s">
        <v>2647</v>
      </c>
      <c r="E730" s="164" t="s">
        <v>2649</v>
      </c>
      <c r="F730" s="170" t="s">
        <v>3515</v>
      </c>
      <c r="G730" s="170" t="s">
        <v>2154</v>
      </c>
      <c r="H730" s="227"/>
    </row>
    <row r="731" spans="1:8" hidden="1" x14ac:dyDescent="0.25">
      <c r="A731" s="187">
        <v>730</v>
      </c>
      <c r="B731" s="164" t="s">
        <v>2555</v>
      </c>
      <c r="C731" s="181" t="s">
        <v>1965</v>
      </c>
      <c r="D731" s="164" t="s">
        <v>2734</v>
      </c>
      <c r="E731" s="164" t="s">
        <v>2649</v>
      </c>
      <c r="F731" s="170" t="s">
        <v>3515</v>
      </c>
      <c r="G731" s="170" t="s">
        <v>2154</v>
      </c>
      <c r="H731" s="227"/>
    </row>
    <row r="732" spans="1:8" hidden="1" x14ac:dyDescent="0.25">
      <c r="A732" s="187">
        <v>731</v>
      </c>
      <c r="B732" s="164" t="s">
        <v>2557</v>
      </c>
      <c r="C732" s="181" t="s">
        <v>1964</v>
      </c>
      <c r="D732" s="164" t="s">
        <v>2738</v>
      </c>
      <c r="E732" s="164" t="s">
        <v>2649</v>
      </c>
      <c r="F732" s="170" t="s">
        <v>3515</v>
      </c>
      <c r="G732" s="170" t="s">
        <v>2154</v>
      </c>
      <c r="H732" s="227"/>
    </row>
    <row r="733" spans="1:8" hidden="1" x14ac:dyDescent="0.25">
      <c r="A733" s="187">
        <v>732</v>
      </c>
      <c r="B733" s="164" t="s">
        <v>1962</v>
      </c>
      <c r="C733" s="181" t="s">
        <v>1963</v>
      </c>
      <c r="D733" s="164" t="s">
        <v>2848</v>
      </c>
      <c r="E733" s="164" t="s">
        <v>2649</v>
      </c>
      <c r="F733" s="170" t="s">
        <v>3515</v>
      </c>
      <c r="G733" s="170" t="s">
        <v>2154</v>
      </c>
      <c r="H733" s="227"/>
    </row>
    <row r="734" spans="1:8" hidden="1" x14ac:dyDescent="0.25">
      <c r="A734" s="187">
        <v>733</v>
      </c>
      <c r="B734" s="164" t="s">
        <v>545</v>
      </c>
      <c r="C734" s="171" t="s">
        <v>111</v>
      </c>
      <c r="D734" s="164" t="s">
        <v>546</v>
      </c>
      <c r="E734" s="170" t="str">
        <f>[1]!f_info_corp_fundmanagementcompany(B734)</f>
        <v>中信保诚基金</v>
      </c>
      <c r="F734" s="170" t="s">
        <v>3515</v>
      </c>
      <c r="G734" s="170" t="s">
        <v>2131</v>
      </c>
      <c r="H734" s="227"/>
    </row>
    <row r="735" spans="1:8" hidden="1" x14ac:dyDescent="0.25">
      <c r="A735" s="187">
        <v>734</v>
      </c>
      <c r="B735" s="164" t="s">
        <v>433</v>
      </c>
      <c r="C735" s="171" t="s">
        <v>3598</v>
      </c>
      <c r="D735" s="164" t="s">
        <v>434</v>
      </c>
      <c r="E735" s="170" t="str">
        <f>[1]!f_info_corp_fundmanagementcompany(B735)</f>
        <v>中信保诚基金</v>
      </c>
      <c r="F735" s="170" t="s">
        <v>3515</v>
      </c>
      <c r="G735" s="170" t="s">
        <v>2150</v>
      </c>
      <c r="H735" s="227"/>
    </row>
    <row r="736" spans="1:8" hidden="1" x14ac:dyDescent="0.25">
      <c r="A736" s="187">
        <v>735</v>
      </c>
      <c r="B736" s="170" t="s">
        <v>1554</v>
      </c>
      <c r="C736" s="171" t="s">
        <v>111</v>
      </c>
      <c r="D736" s="170" t="s">
        <v>1555</v>
      </c>
      <c r="E736" s="170" t="s">
        <v>2293</v>
      </c>
      <c r="F736" s="170" t="s">
        <v>3514</v>
      </c>
      <c r="G736" s="170" t="s">
        <v>2135</v>
      </c>
      <c r="H736" s="227"/>
    </row>
    <row r="737" spans="1:8" hidden="1" x14ac:dyDescent="0.25">
      <c r="A737" s="187">
        <v>736</v>
      </c>
      <c r="B737" s="170" t="s">
        <v>1579</v>
      </c>
      <c r="C737" s="171" t="s">
        <v>111</v>
      </c>
      <c r="D737" s="170" t="s">
        <v>1580</v>
      </c>
      <c r="E737" s="170" t="s">
        <v>2293</v>
      </c>
      <c r="F737" s="170" t="s">
        <v>3514</v>
      </c>
      <c r="G737" s="170" t="s">
        <v>2135</v>
      </c>
      <c r="H737" s="227"/>
    </row>
    <row r="738" spans="1:8" hidden="1" x14ac:dyDescent="0.25">
      <c r="A738" s="187">
        <v>737</v>
      </c>
      <c r="B738" s="164" t="s">
        <v>1966</v>
      </c>
      <c r="C738" s="181"/>
      <c r="D738" s="164" t="s">
        <v>1967</v>
      </c>
      <c r="E738" s="164" t="s">
        <v>2293</v>
      </c>
      <c r="F738" s="170" t="s">
        <v>3515</v>
      </c>
      <c r="G738" s="170" t="s">
        <v>2154</v>
      </c>
      <c r="H738" s="227"/>
    </row>
    <row r="739" spans="1:8" hidden="1" x14ac:dyDescent="0.25">
      <c r="A739" s="187">
        <v>738</v>
      </c>
      <c r="B739" s="173" t="s">
        <v>318</v>
      </c>
      <c r="C739" s="171" t="s">
        <v>2432</v>
      </c>
      <c r="D739" s="173" t="s">
        <v>317</v>
      </c>
      <c r="E739" s="170" t="s">
        <v>2293</v>
      </c>
      <c r="F739" s="170" t="s">
        <v>3515</v>
      </c>
      <c r="G739" s="170" t="s">
        <v>2147</v>
      </c>
      <c r="H739" s="227"/>
    </row>
    <row r="740" spans="1:8" hidden="1" x14ac:dyDescent="0.25">
      <c r="A740" s="187">
        <v>739</v>
      </c>
      <c r="B740" s="150" t="s">
        <v>820</v>
      </c>
      <c r="C740" s="171" t="s">
        <v>3599</v>
      </c>
      <c r="D740" s="174" t="s">
        <v>821</v>
      </c>
      <c r="E740" s="170" t="str">
        <f>[1]!f_info_corp_fundmanagementcompany(B740)</f>
        <v>中银基金</v>
      </c>
      <c r="F740" s="170" t="s">
        <v>3515</v>
      </c>
      <c r="G740" s="170" t="s">
        <v>2131</v>
      </c>
      <c r="H740" s="227"/>
    </row>
    <row r="741" spans="1:8" hidden="1" x14ac:dyDescent="0.25">
      <c r="A741" s="187">
        <v>740</v>
      </c>
      <c r="B741" s="175" t="s">
        <v>530</v>
      </c>
      <c r="C741" s="171" t="s">
        <v>3600</v>
      </c>
      <c r="D741" s="174" t="s">
        <v>531</v>
      </c>
      <c r="E741" s="170" t="str">
        <f>[1]!f_info_corp_fundmanagementcompany(B741)</f>
        <v>中银基金</v>
      </c>
      <c r="F741" s="170" t="s">
        <v>3515</v>
      </c>
      <c r="G741" s="170" t="s">
        <v>2131</v>
      </c>
      <c r="H741" s="227"/>
    </row>
    <row r="742" spans="1:8" hidden="1" x14ac:dyDescent="0.25">
      <c r="A742" s="187">
        <v>741</v>
      </c>
      <c r="B742" s="170" t="s">
        <v>279</v>
      </c>
      <c r="C742" s="171" t="s">
        <v>2394</v>
      </c>
      <c r="D742" s="179" t="s">
        <v>2181</v>
      </c>
      <c r="E742" s="170" t="s">
        <v>2293</v>
      </c>
      <c r="F742" s="170" t="s">
        <v>3514</v>
      </c>
      <c r="G742" s="170" t="s">
        <v>2142</v>
      </c>
      <c r="H742" s="227"/>
    </row>
    <row r="743" spans="1:8" hidden="1" x14ac:dyDescent="0.25">
      <c r="A743" s="187">
        <v>742</v>
      </c>
      <c r="B743" s="164" t="s">
        <v>2566</v>
      </c>
      <c r="C743" s="181" t="s">
        <v>1968</v>
      </c>
      <c r="D743" s="164" t="s">
        <v>2754</v>
      </c>
      <c r="E743" s="164" t="s">
        <v>2658</v>
      </c>
      <c r="F743" s="170" t="s">
        <v>3515</v>
      </c>
      <c r="G743" s="170" t="s">
        <v>2154</v>
      </c>
      <c r="H743" s="227"/>
    </row>
    <row r="744" spans="1:8" hidden="1" x14ac:dyDescent="0.25">
      <c r="A744" s="187">
        <v>743</v>
      </c>
      <c r="B744" s="164" t="s">
        <v>2518</v>
      </c>
      <c r="C744" s="181"/>
      <c r="D744" s="164" t="s">
        <v>2656</v>
      </c>
      <c r="E744" s="164" t="s">
        <v>2658</v>
      </c>
      <c r="F744" s="170" t="s">
        <v>3515</v>
      </c>
      <c r="G744" s="170" t="s">
        <v>2154</v>
      </c>
      <c r="H744" s="227"/>
    </row>
    <row r="745" spans="1:8" hidden="1" x14ac:dyDescent="0.25">
      <c r="A745" s="187">
        <v>744</v>
      </c>
      <c r="B745" s="164" t="s">
        <v>577</v>
      </c>
      <c r="C745" s="171" t="s">
        <v>111</v>
      </c>
      <c r="D745" s="164" t="s">
        <v>578</v>
      </c>
      <c r="E745" s="170" t="str">
        <f>[1]!f_info_corp_fundmanagementcompany(B745)</f>
        <v>中邮基金</v>
      </c>
      <c r="F745" s="170" t="s">
        <v>3515</v>
      </c>
      <c r="G745" s="170" t="s">
        <v>2131</v>
      </c>
      <c r="H745" s="227"/>
    </row>
    <row r="746" spans="1:8" hidden="1" x14ac:dyDescent="0.25">
      <c r="A746" s="187">
        <v>745</v>
      </c>
      <c r="B746" s="176" t="s">
        <v>577</v>
      </c>
      <c r="C746" s="171" t="s">
        <v>111</v>
      </c>
      <c r="D746" s="174" t="s">
        <v>578</v>
      </c>
      <c r="E746" s="170" t="str">
        <f>[1]!f_info_corp_fundmanagementcompany(B746)</f>
        <v>中邮基金</v>
      </c>
      <c r="F746" s="170" t="s">
        <v>3515</v>
      </c>
      <c r="G746" s="170" t="s">
        <v>2131</v>
      </c>
      <c r="H746" s="227"/>
    </row>
  </sheetData>
  <autoFilter ref="B1:G746" xr:uid="{5148A92F-9FDD-4774-B097-8B36D7568654}">
    <filterColumn colId="3">
      <filters>
        <filter val="国泰基金"/>
      </filters>
    </filterColumn>
    <sortState xmlns:xlrd2="http://schemas.microsoft.com/office/spreadsheetml/2017/richdata2" ref="B2:G746">
      <sortCondition ref="E1:E746"/>
    </sortState>
  </autoFilter>
  <mergeCells count="1">
    <mergeCell ref="H2:H746"/>
  </mergeCells>
  <phoneticPr fontId="2" type="noConversion"/>
  <conditionalFormatting sqref="C85:D155">
    <cfRule type="expression" dxfId="68" priority="10">
      <formula>#REF!&lt;&gt;""</formula>
    </cfRule>
  </conditionalFormatting>
  <conditionalFormatting sqref="C77:C84">
    <cfRule type="expression" dxfId="67" priority="7">
      <formula>$U77&lt;&gt;""</formula>
    </cfRule>
  </conditionalFormatting>
  <conditionalFormatting sqref="C69:C76">
    <cfRule type="expression" dxfId="66" priority="6">
      <formula>$U69&lt;&gt;""</formula>
    </cfRule>
  </conditionalFormatting>
  <conditionalFormatting sqref="D77:D84">
    <cfRule type="expression" dxfId="65" priority="5">
      <formula>$U77&lt;&gt;""</formula>
    </cfRule>
  </conditionalFormatting>
  <conditionalFormatting sqref="D69:D76">
    <cfRule type="expression" dxfId="64" priority="4">
      <formula>$U69&lt;&gt;""</formula>
    </cfRule>
  </conditionalFormatting>
  <conditionalFormatting sqref="C156:C166">
    <cfRule type="expression" dxfId="63" priority="2">
      <formula>#REF!&lt;&gt;""</formula>
    </cfRule>
  </conditionalFormatting>
  <conditionalFormatting sqref="D156:D166">
    <cfRule type="expression" dxfId="62" priority="1">
      <formula>#REF!&lt;&gt;""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52"/>
  <sheetViews>
    <sheetView topLeftCell="A10" workbookViewId="0">
      <selection activeCell="C45" sqref="C45"/>
    </sheetView>
  </sheetViews>
  <sheetFormatPr defaultColWidth="8.85546875" defaultRowHeight="14.15" x14ac:dyDescent="0.3"/>
  <cols>
    <col min="1" max="1" width="10.5" style="36" bestFit="1" customWidth="1"/>
    <col min="2" max="2" width="19.35546875" style="36" bestFit="1" customWidth="1"/>
    <col min="3" max="3" width="38.0703125" style="36" bestFit="1" customWidth="1"/>
    <col min="4" max="5" width="14.2109375" style="36" bestFit="1" customWidth="1"/>
    <col min="6" max="6" width="15.2109375" style="36" bestFit="1" customWidth="1"/>
    <col min="7" max="7" width="11.140625" style="36" bestFit="1" customWidth="1"/>
    <col min="8" max="8" width="31.7109375" style="36" bestFit="1" customWidth="1"/>
    <col min="9" max="9" width="15.2109375" style="36" bestFit="1" customWidth="1"/>
    <col min="10" max="16384" width="8.85546875" style="36"/>
  </cols>
  <sheetData>
    <row r="1" spans="1:9" x14ac:dyDescent="0.3">
      <c r="A1" s="42" t="s">
        <v>391</v>
      </c>
    </row>
    <row r="2" spans="1:9" x14ac:dyDescent="0.3">
      <c r="A2" s="42" t="s">
        <v>392</v>
      </c>
    </row>
    <row r="3" spans="1:9" x14ac:dyDescent="0.3">
      <c r="A3" s="42" t="s">
        <v>393</v>
      </c>
    </row>
    <row r="4" spans="1:9" x14ac:dyDescent="0.3">
      <c r="A4" s="42" t="s">
        <v>394</v>
      </c>
    </row>
    <row r="5" spans="1:9" x14ac:dyDescent="0.3">
      <c r="A5" s="42" t="s">
        <v>395</v>
      </c>
    </row>
    <row r="6" spans="1:9" x14ac:dyDescent="0.3">
      <c r="A6" s="42" t="s">
        <v>396</v>
      </c>
    </row>
    <row r="7" spans="1:9" x14ac:dyDescent="0.3">
      <c r="A7" s="42" t="s">
        <v>397</v>
      </c>
    </row>
    <row r="8" spans="1:9" x14ac:dyDescent="0.3">
      <c r="A8" s="42" t="s">
        <v>398</v>
      </c>
    </row>
    <row r="10" spans="1:9" ht="141.44999999999999" x14ac:dyDescent="0.3">
      <c r="A10" s="19" t="s">
        <v>1</v>
      </c>
      <c r="B10" s="19" t="s">
        <v>2</v>
      </c>
      <c r="C10" s="19" t="s">
        <v>399</v>
      </c>
      <c r="D10" s="37" t="s">
        <v>85</v>
      </c>
      <c r="E10" s="43" t="s">
        <v>400</v>
      </c>
      <c r="F10" s="37" t="s">
        <v>401</v>
      </c>
      <c r="G10" s="37" t="s">
        <v>402</v>
      </c>
      <c r="H10" s="43" t="s">
        <v>375</v>
      </c>
      <c r="I10" s="44" t="s">
        <v>374</v>
      </c>
    </row>
    <row r="11" spans="1:9" x14ac:dyDescent="0.3">
      <c r="A11" s="19" t="s">
        <v>435</v>
      </c>
      <c r="B11" s="49" t="s">
        <v>436</v>
      </c>
      <c r="C11" s="19" t="s">
        <v>416</v>
      </c>
      <c r="D11" s="46">
        <v>15.188499999999999</v>
      </c>
      <c r="E11" s="46">
        <v>18.240804358903461</v>
      </c>
      <c r="F11" s="46">
        <v>-3.8593000000000002</v>
      </c>
      <c r="G11" s="46">
        <v>26.080893</v>
      </c>
      <c r="H11" s="46">
        <v>23.8660295</v>
      </c>
      <c r="I11" s="46">
        <v>3.9124346707789628</v>
      </c>
    </row>
    <row r="12" spans="1:9" x14ac:dyDescent="0.3">
      <c r="A12" s="19" t="s">
        <v>455</v>
      </c>
      <c r="B12" s="19" t="s">
        <v>456</v>
      </c>
      <c r="C12" s="19" t="s">
        <v>405</v>
      </c>
      <c r="D12" s="46">
        <v>22.950900000000001</v>
      </c>
      <c r="E12" s="46">
        <v>26.568885415792465</v>
      </c>
      <c r="F12" s="46">
        <v>-4.4382000000000001</v>
      </c>
      <c r="G12" s="46">
        <v>23.968547999999998</v>
      </c>
      <c r="H12" s="46">
        <v>23.8660295</v>
      </c>
      <c r="I12" s="46">
        <v>0</v>
      </c>
    </row>
    <row r="13" spans="1:9" x14ac:dyDescent="0.3">
      <c r="A13" s="19" t="s">
        <v>414</v>
      </c>
      <c r="B13" s="19" t="s">
        <v>415</v>
      </c>
      <c r="C13" s="19" t="s">
        <v>416</v>
      </c>
      <c r="D13" s="46">
        <v>12.4925</v>
      </c>
      <c r="E13" s="46">
        <v>30.477407574653625</v>
      </c>
      <c r="F13" s="46">
        <v>-5.1555999999999997</v>
      </c>
      <c r="G13" s="46">
        <v>29.979714999999999</v>
      </c>
      <c r="H13" s="46">
        <v>23.8660295</v>
      </c>
      <c r="I13" s="46">
        <v>19.01239819117572</v>
      </c>
    </row>
    <row r="14" spans="1:9" x14ac:dyDescent="0.3">
      <c r="A14" s="19" t="s">
        <v>417</v>
      </c>
      <c r="B14" s="19" t="s">
        <v>418</v>
      </c>
      <c r="C14" s="19" t="s">
        <v>405</v>
      </c>
      <c r="D14" s="46">
        <v>11.593999999999999</v>
      </c>
      <c r="E14" s="46">
        <v>27.730742573738098</v>
      </c>
      <c r="F14" s="46">
        <v>-4.8579999999999997</v>
      </c>
      <c r="G14" s="46">
        <v>29.024187000000001</v>
      </c>
      <c r="H14" s="46">
        <v>23.8660295</v>
      </c>
      <c r="I14" s="46">
        <v>15.20523005099059</v>
      </c>
    </row>
    <row r="15" spans="1:9" x14ac:dyDescent="0.3">
      <c r="A15" s="19" t="s">
        <v>429</v>
      </c>
      <c r="B15" s="19" t="s">
        <v>430</v>
      </c>
      <c r="C15" s="19" t="s">
        <v>416</v>
      </c>
      <c r="D15" s="46">
        <v>51.589100000000002</v>
      </c>
      <c r="E15" s="46">
        <v>25.732337228953838</v>
      </c>
      <c r="F15" s="46">
        <v>-3.0554000000000001</v>
      </c>
      <c r="G15" s="46">
        <v>26.594301000000002</v>
      </c>
      <c r="H15" s="46">
        <v>23.8660295</v>
      </c>
      <c r="I15" s="46">
        <v>9.631885628491565</v>
      </c>
    </row>
    <row r="16" spans="1:9" x14ac:dyDescent="0.3">
      <c r="A16" s="19" t="s">
        <v>412</v>
      </c>
      <c r="B16" s="19" t="s">
        <v>413</v>
      </c>
      <c r="C16" s="19" t="s">
        <v>405</v>
      </c>
      <c r="D16" s="46">
        <v>12.559200000000001</v>
      </c>
      <c r="E16" s="46">
        <v>28.606837898492813</v>
      </c>
      <c r="F16" s="46">
        <v>-5.4009999999999998</v>
      </c>
      <c r="G16" s="46">
        <v>30.396476</v>
      </c>
      <c r="H16" s="46">
        <v>23.8660295</v>
      </c>
      <c r="I16" s="46">
        <v>8.0012910204804761</v>
      </c>
    </row>
    <row r="17" spans="1:9" x14ac:dyDescent="0.3">
      <c r="A17" s="19" t="s">
        <v>406</v>
      </c>
      <c r="B17" s="19" t="s">
        <v>407</v>
      </c>
      <c r="C17" s="19" t="s">
        <v>405</v>
      </c>
      <c r="D17" s="46">
        <v>10.841799999999999</v>
      </c>
      <c r="E17" s="46">
        <v>23.832072203746065</v>
      </c>
      <c r="F17" s="46">
        <v>-3.7820999999999998</v>
      </c>
      <c r="G17" s="46">
        <v>33.585858999999999</v>
      </c>
      <c r="H17" s="46">
        <v>23.8660295</v>
      </c>
      <c r="I17" s="46">
        <v>14.791318008238671</v>
      </c>
    </row>
    <row r="18" spans="1:9" x14ac:dyDescent="0.3">
      <c r="A18" s="19" t="s">
        <v>403</v>
      </c>
      <c r="B18" s="19" t="s">
        <v>404</v>
      </c>
      <c r="C18" s="19" t="s">
        <v>405</v>
      </c>
      <c r="D18" s="46">
        <v>10.1852</v>
      </c>
      <c r="E18" s="46">
        <v>21.941913358867168</v>
      </c>
      <c r="F18" s="46">
        <v>-5.2576999999999998</v>
      </c>
      <c r="G18" s="46">
        <v>34.172907000000002</v>
      </c>
      <c r="H18" s="46">
        <v>23.8660295</v>
      </c>
      <c r="I18" s="46">
        <v>13.29256757042884</v>
      </c>
    </row>
    <row r="19" spans="1:9" x14ac:dyDescent="0.3">
      <c r="A19" s="19" t="s">
        <v>431</v>
      </c>
      <c r="B19" s="19" t="s">
        <v>432</v>
      </c>
      <c r="C19" s="19" t="s">
        <v>405</v>
      </c>
      <c r="D19" s="46">
        <v>10.4023</v>
      </c>
      <c r="E19" s="46">
        <v>26.437792896525934</v>
      </c>
      <c r="F19" s="46">
        <v>-5.0221999999999998</v>
      </c>
      <c r="G19" s="46">
        <v>26.580925000000001</v>
      </c>
      <c r="H19" s="46">
        <v>23.8660295</v>
      </c>
      <c r="I19" s="46">
        <v>10.530641696920419</v>
      </c>
    </row>
    <row r="20" spans="1:9" x14ac:dyDescent="0.3">
      <c r="A20" s="19" t="s">
        <v>408</v>
      </c>
      <c r="B20" s="19" t="s">
        <v>409</v>
      </c>
      <c r="C20" s="19" t="s">
        <v>405</v>
      </c>
      <c r="D20" s="46">
        <v>16.102699999999999</v>
      </c>
      <c r="E20" s="46">
        <v>21.926128574199538</v>
      </c>
      <c r="F20" s="46">
        <v>-2.7431000000000001</v>
      </c>
      <c r="G20" s="46">
        <v>33.028740999999997</v>
      </c>
      <c r="H20" s="46">
        <v>23.8660295</v>
      </c>
      <c r="I20" s="46">
        <v>14.30969201489669</v>
      </c>
    </row>
    <row r="21" spans="1:9" x14ac:dyDescent="0.3">
      <c r="A21" s="19" t="s">
        <v>419</v>
      </c>
      <c r="B21" s="19" t="s">
        <v>420</v>
      </c>
      <c r="C21" s="19" t="s">
        <v>405</v>
      </c>
      <c r="D21" s="46">
        <v>10.004</v>
      </c>
      <c r="E21" s="46">
        <v>20.680093249966376</v>
      </c>
      <c r="F21" s="46">
        <v>-3.3946000000000001</v>
      </c>
      <c r="G21" s="46">
        <v>28.04899</v>
      </c>
      <c r="H21" s="46">
        <v>23.8660295</v>
      </c>
      <c r="I21" s="46">
        <v>11.871967920133679</v>
      </c>
    </row>
    <row r="22" spans="1:9" x14ac:dyDescent="0.3">
      <c r="A22" s="19" t="s">
        <v>449</v>
      </c>
      <c r="B22" s="19" t="s">
        <v>450</v>
      </c>
      <c r="C22" s="19" t="s">
        <v>405</v>
      </c>
      <c r="D22" s="46">
        <v>10.201000000000001</v>
      </c>
      <c r="E22" s="46">
        <v>19.832986713037826</v>
      </c>
      <c r="F22" s="46">
        <v>-3.1886999999999999</v>
      </c>
      <c r="G22" s="46">
        <v>24.537037000000002</v>
      </c>
      <c r="H22" s="46">
        <v>23.8660295</v>
      </c>
      <c r="I22" s="46">
        <v>8.9957564284066471</v>
      </c>
    </row>
    <row r="23" spans="1:9" x14ac:dyDescent="0.3">
      <c r="A23" s="19" t="s">
        <v>445</v>
      </c>
      <c r="B23" s="19" t="s">
        <v>446</v>
      </c>
      <c r="C23" s="19" t="s">
        <v>405</v>
      </c>
      <c r="D23" s="46">
        <v>16.417200000000001</v>
      </c>
      <c r="E23" s="46">
        <v>14.423230235659503</v>
      </c>
      <c r="F23" s="46">
        <v>-2.0861000000000001</v>
      </c>
      <c r="G23" s="46">
        <v>24.815725</v>
      </c>
      <c r="H23" s="46">
        <v>23.8660295</v>
      </c>
      <c r="I23" s="46">
        <v>8.8772739378996235</v>
      </c>
    </row>
    <row r="24" spans="1:9" x14ac:dyDescent="0.3">
      <c r="A24" s="19" t="s">
        <v>425</v>
      </c>
      <c r="B24" s="19" t="s">
        <v>426</v>
      </c>
      <c r="C24" s="19" t="s">
        <v>405</v>
      </c>
      <c r="D24" s="46">
        <v>11.8376</v>
      </c>
      <c r="E24" s="46">
        <v>14.176329703841475</v>
      </c>
      <c r="F24" s="46">
        <v>-2.0908000000000002</v>
      </c>
      <c r="G24" s="46">
        <v>26.678445</v>
      </c>
      <c r="H24" s="46">
        <v>23.8660295</v>
      </c>
      <c r="I24" s="46">
        <v>21.075565087626309</v>
      </c>
    </row>
    <row r="25" spans="1:9" x14ac:dyDescent="0.3">
      <c r="A25" s="19" t="s">
        <v>437</v>
      </c>
      <c r="B25" s="19" t="s">
        <v>438</v>
      </c>
      <c r="C25" s="19" t="s">
        <v>405</v>
      </c>
      <c r="D25" s="46">
        <v>14.0748</v>
      </c>
      <c r="E25" s="46">
        <v>13.642123293811892</v>
      </c>
      <c r="F25" s="46">
        <v>-2.0558000000000001</v>
      </c>
      <c r="G25" s="46">
        <v>25.670840999999999</v>
      </c>
      <c r="H25" s="46">
        <v>23.8660295</v>
      </c>
      <c r="I25" s="46">
        <v>16.30461506653414</v>
      </c>
    </row>
    <row r="26" spans="1:9" x14ac:dyDescent="0.3">
      <c r="A26" s="19" t="s">
        <v>457</v>
      </c>
      <c r="B26" s="19" t="s">
        <v>458</v>
      </c>
      <c r="C26" s="19" t="s">
        <v>405</v>
      </c>
      <c r="D26" s="46">
        <v>18.265899999999998</v>
      </c>
      <c r="E26" s="46">
        <v>15.672919496874783</v>
      </c>
      <c r="F26" s="46">
        <v>-2.0202</v>
      </c>
      <c r="G26" s="46">
        <v>23.870493</v>
      </c>
      <c r="H26" s="46">
        <v>23.8660295</v>
      </c>
      <c r="I26" s="46">
        <v>11.583633588950249</v>
      </c>
    </row>
    <row r="27" spans="1:9" x14ac:dyDescent="0.3">
      <c r="A27" s="19" t="s">
        <v>410</v>
      </c>
      <c r="B27" s="66" t="s">
        <v>411</v>
      </c>
      <c r="C27" s="19" t="s">
        <v>405</v>
      </c>
      <c r="D27" s="46">
        <v>10.194900000000001</v>
      </c>
      <c r="E27" s="46">
        <v>20.418080143630505</v>
      </c>
      <c r="F27" s="46">
        <v>-4.3539000000000003</v>
      </c>
      <c r="G27" s="46">
        <v>31.258465999999999</v>
      </c>
      <c r="H27" s="46">
        <v>23.8660295</v>
      </c>
      <c r="I27" s="46">
        <v>17.98998875115398</v>
      </c>
    </row>
    <row r="28" spans="1:9" x14ac:dyDescent="0.3">
      <c r="A28" s="19" t="s">
        <v>439</v>
      </c>
      <c r="B28" s="19" t="s">
        <v>440</v>
      </c>
      <c r="C28" s="19" t="s">
        <v>416</v>
      </c>
      <c r="D28" s="46">
        <v>10.542299999999999</v>
      </c>
      <c r="E28" s="46">
        <v>24.902063280344009</v>
      </c>
      <c r="F28" s="46">
        <v>-3.0215000000000001</v>
      </c>
      <c r="G28" s="46">
        <v>25.524084999999999</v>
      </c>
      <c r="H28" s="46">
        <v>23.8660295</v>
      </c>
      <c r="I28" s="46">
        <v>8.5335629992562829</v>
      </c>
    </row>
    <row r="29" spans="1:9" x14ac:dyDescent="0.3">
      <c r="A29" s="19" t="s">
        <v>453</v>
      </c>
      <c r="B29" s="19" t="s">
        <v>454</v>
      </c>
      <c r="C29" s="19" t="s">
        <v>416</v>
      </c>
      <c r="D29" s="46">
        <v>10.334099999999999</v>
      </c>
      <c r="E29" s="46">
        <v>24.024660617113113</v>
      </c>
      <c r="F29" s="46">
        <v>-3.2218</v>
      </c>
      <c r="G29" s="46">
        <v>24.096433000000001</v>
      </c>
      <c r="H29" s="46">
        <v>23.8660295</v>
      </c>
      <c r="I29" s="46">
        <v>12.57143270488714</v>
      </c>
    </row>
    <row r="30" spans="1:9" x14ac:dyDescent="0.3">
      <c r="A30" s="19" t="s">
        <v>443</v>
      </c>
      <c r="B30" s="19" t="s">
        <v>444</v>
      </c>
      <c r="C30" s="19" t="s">
        <v>416</v>
      </c>
      <c r="D30" s="46">
        <v>54.604100000000003</v>
      </c>
      <c r="E30" s="46">
        <v>20.919526358135045</v>
      </c>
      <c r="F30" s="46">
        <v>-3.1758999999999999</v>
      </c>
      <c r="G30" s="46">
        <v>24.959987999999999</v>
      </c>
      <c r="H30" s="46">
        <v>23.8660295</v>
      </c>
      <c r="I30" s="46">
        <v>8.0274192789561489</v>
      </c>
    </row>
    <row r="31" spans="1:9" x14ac:dyDescent="0.3">
      <c r="A31" s="19" t="s">
        <v>421</v>
      </c>
      <c r="B31" s="19" t="s">
        <v>422</v>
      </c>
      <c r="C31" s="19" t="s">
        <v>405</v>
      </c>
      <c r="D31" s="46">
        <v>16.091999999999999</v>
      </c>
      <c r="E31" s="46">
        <v>20.714801586698741</v>
      </c>
      <c r="F31" s="46">
        <v>-3.8462000000000001</v>
      </c>
      <c r="G31" s="46">
        <v>26.886035</v>
      </c>
      <c r="H31" s="46">
        <v>23.8660295</v>
      </c>
      <c r="I31" s="46">
        <v>9.4099553290792013</v>
      </c>
    </row>
    <row r="32" spans="1:9" x14ac:dyDescent="0.3">
      <c r="A32" s="19" t="s">
        <v>427</v>
      </c>
      <c r="B32" s="19" t="s">
        <v>428</v>
      </c>
      <c r="C32" s="19" t="s">
        <v>416</v>
      </c>
      <c r="D32" s="46">
        <v>11.964700000000001</v>
      </c>
      <c r="E32" s="46">
        <v>26.276955053210258</v>
      </c>
      <c r="F32" s="46">
        <v>-3.8620999999999999</v>
      </c>
      <c r="G32" s="46">
        <v>26.637212000000002</v>
      </c>
      <c r="H32" s="46">
        <v>23.8660295</v>
      </c>
      <c r="I32" s="46">
        <v>13.31353749929443</v>
      </c>
    </row>
    <row r="33" spans="1:9" x14ac:dyDescent="0.3">
      <c r="A33" s="19" t="s">
        <v>423</v>
      </c>
      <c r="B33" s="19" t="s">
        <v>424</v>
      </c>
      <c r="C33" s="19" t="s">
        <v>416</v>
      </c>
      <c r="D33" s="46">
        <v>21.247900000000001</v>
      </c>
      <c r="E33" s="46">
        <v>25.930038750171661</v>
      </c>
      <c r="F33" s="46">
        <v>-3.6621000000000001</v>
      </c>
      <c r="G33" s="46">
        <v>26.850180999999999</v>
      </c>
      <c r="H33" s="46">
        <v>23.8660295</v>
      </c>
      <c r="I33" s="46">
        <v>4.7204684597564386</v>
      </c>
    </row>
    <row r="34" spans="1:9" x14ac:dyDescent="0.3">
      <c r="A34" s="19" t="s">
        <v>451</v>
      </c>
      <c r="B34" s="19" t="s">
        <v>452</v>
      </c>
      <c r="C34" s="19" t="s">
        <v>416</v>
      </c>
      <c r="D34" s="46">
        <v>31.864699999999999</v>
      </c>
      <c r="E34" s="46">
        <v>20.963171362876892</v>
      </c>
      <c r="F34" s="46">
        <v>-4.7333999999999996</v>
      </c>
      <c r="G34" s="46">
        <v>24.363574</v>
      </c>
      <c r="H34" s="46">
        <v>23.8660295</v>
      </c>
      <c r="I34" s="46">
        <v>2.2896833703852359</v>
      </c>
    </row>
    <row r="35" spans="1:9" x14ac:dyDescent="0.3">
      <c r="A35" s="19" t="s">
        <v>433</v>
      </c>
      <c r="B35" s="19" t="s">
        <v>434</v>
      </c>
      <c r="C35" s="19" t="s">
        <v>405</v>
      </c>
      <c r="D35" s="46">
        <v>41.409399999999998</v>
      </c>
      <c r="E35" s="46">
        <v>17.363110934034921</v>
      </c>
      <c r="F35" s="46">
        <v>-4.9378000000000002</v>
      </c>
      <c r="G35" s="46">
        <v>26.185548000000001</v>
      </c>
      <c r="H35" s="46">
        <v>23.8660295</v>
      </c>
      <c r="I35" s="46">
        <v>15.413177513298059</v>
      </c>
    </row>
    <row r="36" spans="1:9" x14ac:dyDescent="0.3">
      <c r="A36" s="19" t="s">
        <v>447</v>
      </c>
      <c r="B36" s="19" t="s">
        <v>448</v>
      </c>
      <c r="C36" s="19" t="s">
        <v>405</v>
      </c>
      <c r="D36" s="46">
        <v>31.9724</v>
      </c>
      <c r="E36" s="46">
        <v>18.498488656245172</v>
      </c>
      <c r="F36" s="46">
        <v>-2.1880999999999999</v>
      </c>
      <c r="G36" s="46">
        <v>24.552557</v>
      </c>
      <c r="H36" s="46">
        <v>23.8660295</v>
      </c>
      <c r="I36" s="46">
        <v>7.281814393382013</v>
      </c>
    </row>
    <row r="37" spans="1:9" x14ac:dyDescent="0.3">
      <c r="A37" s="19" t="s">
        <v>441</v>
      </c>
      <c r="B37" s="19" t="s">
        <v>442</v>
      </c>
      <c r="C37" s="19" t="s">
        <v>416</v>
      </c>
      <c r="D37" s="46">
        <v>53.127299999999998</v>
      </c>
      <c r="E37" s="46">
        <v>13.958825432811864</v>
      </c>
      <c r="F37" s="46">
        <v>-2.3279999999999998</v>
      </c>
      <c r="G37" s="46">
        <v>25.262736</v>
      </c>
      <c r="H37" s="46">
        <v>23.8660295</v>
      </c>
      <c r="I37" s="46">
        <v>7.1415634725835666</v>
      </c>
    </row>
    <row r="39" spans="1:9" x14ac:dyDescent="0.3">
      <c r="A39" s="36" t="s">
        <v>3649</v>
      </c>
      <c r="B39" s="36" t="s">
        <v>3621</v>
      </c>
      <c r="C39" s="36" t="s">
        <v>3654</v>
      </c>
      <c r="E39" s="45"/>
    </row>
    <row r="40" spans="1:9" x14ac:dyDescent="0.3">
      <c r="A40" s="36" t="s">
        <v>3650</v>
      </c>
      <c r="B40" s="36" t="s">
        <v>3622</v>
      </c>
      <c r="C40" s="36" t="s">
        <v>3624</v>
      </c>
    </row>
    <row r="41" spans="1:9" x14ac:dyDescent="0.3">
      <c r="A41" s="36" t="s">
        <v>3651</v>
      </c>
      <c r="B41" s="36" t="s">
        <v>3623</v>
      </c>
      <c r="C41" s="36" t="s">
        <v>3624</v>
      </c>
    </row>
    <row r="42" spans="1:9" x14ac:dyDescent="0.3">
      <c r="A42" s="36" t="s">
        <v>3652</v>
      </c>
      <c r="B42" s="36" t="s">
        <v>3625</v>
      </c>
      <c r="C42" s="36" t="s">
        <v>3624</v>
      </c>
    </row>
    <row r="43" spans="1:9" x14ac:dyDescent="0.3">
      <c r="A43" s="36" t="s">
        <v>3655</v>
      </c>
      <c r="B43" s="36" t="s">
        <v>3644</v>
      </c>
      <c r="C43" s="36" t="s">
        <v>3619</v>
      </c>
    </row>
    <row r="44" spans="1:9" x14ac:dyDescent="0.3">
      <c r="A44" s="36" t="s">
        <v>3643</v>
      </c>
      <c r="B44" s="36" t="s">
        <v>3645</v>
      </c>
      <c r="C44" s="36" t="s">
        <v>3646</v>
      </c>
    </row>
    <row r="45" spans="1:9" x14ac:dyDescent="0.3">
      <c r="A45" s="36" t="s">
        <v>3666</v>
      </c>
      <c r="B45" s="36" t="s">
        <v>3663</v>
      </c>
      <c r="C45" s="36" t="s">
        <v>3646</v>
      </c>
    </row>
    <row r="46" spans="1:9" x14ac:dyDescent="0.3">
      <c r="A46" s="36" t="s">
        <v>3664</v>
      </c>
      <c r="B46" s="36" t="s">
        <v>3665</v>
      </c>
      <c r="C46" s="36" t="s">
        <v>3646</v>
      </c>
    </row>
    <row r="49" spans="1:3" x14ac:dyDescent="0.3">
      <c r="A49" s="216" t="s">
        <v>3662</v>
      </c>
      <c r="B49" s="216" t="s">
        <v>3659</v>
      </c>
      <c r="C49" s="216" t="s">
        <v>3661</v>
      </c>
    </row>
    <row r="50" spans="1:3" x14ac:dyDescent="0.3">
      <c r="A50" s="216" t="s">
        <v>3660</v>
      </c>
      <c r="B50" s="216" t="s">
        <v>3658</v>
      </c>
      <c r="C50" s="216" t="s">
        <v>3661</v>
      </c>
    </row>
    <row r="51" spans="1:3" x14ac:dyDescent="0.3">
      <c r="A51" s="216" t="s">
        <v>3647</v>
      </c>
      <c r="B51" s="216" t="s">
        <v>3648</v>
      </c>
      <c r="C51" s="216" t="s">
        <v>3657</v>
      </c>
    </row>
    <row r="52" spans="1:3" x14ac:dyDescent="0.3">
      <c r="A52" s="216" t="s">
        <v>3653</v>
      </c>
      <c r="B52" s="216" t="s">
        <v>3626</v>
      </c>
      <c r="C52" s="216" t="s">
        <v>3624</v>
      </c>
    </row>
  </sheetData>
  <autoFilter ref="A10:I37" xr:uid="{00000000-0001-0000-1200-000000000000}">
    <sortState xmlns:xlrd2="http://schemas.microsoft.com/office/spreadsheetml/2017/richdata2" ref="A11:I37">
      <sortCondition ref="B11:B3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P826"/>
  <sheetViews>
    <sheetView topLeftCell="A309" zoomScale="90" zoomScaleNormal="90" workbookViewId="0">
      <selection activeCell="C329" sqref="A1:P826"/>
    </sheetView>
  </sheetViews>
  <sheetFormatPr defaultColWidth="9" defaultRowHeight="14.15" x14ac:dyDescent="0.35"/>
  <cols>
    <col min="1" max="1" width="11.85546875" style="131" customWidth="1"/>
    <col min="2" max="2" width="10.640625" style="140" customWidth="1"/>
    <col min="3" max="3" width="17.85546875" style="131" customWidth="1"/>
    <col min="4" max="4" width="15.5" style="131" customWidth="1"/>
    <col min="5" max="5" width="20.7109375" style="131" bestFit="1" customWidth="1"/>
    <col min="6" max="6" width="12.2109375" style="49" customWidth="1"/>
    <col min="7" max="7" width="15.2109375" style="49" customWidth="1"/>
    <col min="8" max="8" width="16.140625" style="49" customWidth="1"/>
    <col min="9" max="9" width="16.85546875" style="49" customWidth="1"/>
    <col min="10" max="10" width="19.5" style="49" customWidth="1"/>
    <col min="11" max="11" width="18.2109375" style="49" bestFit="1" customWidth="1"/>
    <col min="12" max="12" width="14.140625" style="49" customWidth="1"/>
    <col min="13" max="13" width="15.640625" style="49" bestFit="1" customWidth="1"/>
    <col min="14" max="14" width="16.85546875" style="49" bestFit="1" customWidth="1"/>
    <col min="15" max="15" width="15" style="49" bestFit="1" customWidth="1"/>
    <col min="16" max="16384" width="9" style="49"/>
  </cols>
  <sheetData>
    <row r="1" spans="1:14" x14ac:dyDescent="0.35">
      <c r="A1" s="119" t="s">
        <v>2131</v>
      </c>
      <c r="B1" s="138"/>
      <c r="C1" s="119"/>
      <c r="D1" s="119"/>
      <c r="E1" s="119"/>
      <c r="F1" s="98"/>
      <c r="G1" s="98"/>
      <c r="H1" s="98"/>
      <c r="I1" s="98"/>
      <c r="J1" s="98"/>
      <c r="K1" s="98"/>
      <c r="L1" s="98"/>
      <c r="M1" s="98"/>
      <c r="N1" s="98"/>
    </row>
    <row r="2" spans="1:14" x14ac:dyDescent="0.35">
      <c r="A2" s="119"/>
      <c r="B2" s="138"/>
      <c r="C2" s="119"/>
      <c r="D2" s="119"/>
      <c r="E2" s="119"/>
      <c r="F2" s="98"/>
      <c r="G2" s="98"/>
      <c r="H2" s="228">
        <v>2020</v>
      </c>
      <c r="I2" s="228"/>
      <c r="J2" s="228">
        <v>2019</v>
      </c>
      <c r="K2" s="228"/>
      <c r="L2" s="228">
        <v>2018</v>
      </c>
      <c r="M2" s="228"/>
      <c r="N2" s="98"/>
    </row>
    <row r="3" spans="1:14" x14ac:dyDescent="0.35">
      <c r="A3" s="119" t="s">
        <v>2122</v>
      </c>
      <c r="B3" s="138" t="s">
        <v>2123</v>
      </c>
      <c r="C3" s="119" t="s">
        <v>2124</v>
      </c>
      <c r="D3" s="119" t="s">
        <v>2125</v>
      </c>
      <c r="E3" s="119" t="s">
        <v>2163</v>
      </c>
      <c r="F3" s="98" t="s">
        <v>2129</v>
      </c>
      <c r="G3" s="98" t="s">
        <v>3410</v>
      </c>
      <c r="H3" s="98" t="s">
        <v>2127</v>
      </c>
      <c r="I3" s="98" t="s">
        <v>2128</v>
      </c>
      <c r="J3" s="98" t="s">
        <v>2127</v>
      </c>
      <c r="K3" s="98" t="s">
        <v>2128</v>
      </c>
      <c r="L3" s="98" t="s">
        <v>2127</v>
      </c>
      <c r="M3" s="98" t="s">
        <v>2128</v>
      </c>
      <c r="N3" s="98" t="s">
        <v>2130</v>
      </c>
    </row>
    <row r="4" spans="1:14" hidden="1" x14ac:dyDescent="0.35">
      <c r="A4" s="120" t="s">
        <v>472</v>
      </c>
      <c r="B4" s="138" t="str">
        <f>[1]!f_info_relatedcode(A4)</f>
        <v>011474.OF</v>
      </c>
      <c r="C4" s="120" t="s">
        <v>473</v>
      </c>
      <c r="D4" s="120" t="s">
        <v>474</v>
      </c>
      <c r="E4" s="119" t="str">
        <f>[1]!f_info_corp_fundmanagementcompany(A4)</f>
        <v>工银瑞信基金</v>
      </c>
      <c r="F4" s="104">
        <v>40.495075550599999</v>
      </c>
      <c r="G4" s="104">
        <v>2.8162511542013045</v>
      </c>
      <c r="H4" s="104">
        <v>121.69907881269191</v>
      </c>
      <c r="I4" s="104">
        <v>0.98699999999999999</v>
      </c>
      <c r="J4" s="104">
        <v>63.666666666666671</v>
      </c>
      <c r="K4" s="104">
        <v>0.86499999999999999</v>
      </c>
      <c r="L4" s="104">
        <v>-19.678714859437747</v>
      </c>
      <c r="M4" s="104">
        <v>0.69699999999999995</v>
      </c>
      <c r="N4" s="98" t="s">
        <v>475</v>
      </c>
    </row>
    <row r="5" spans="1:14" hidden="1" x14ac:dyDescent="0.35">
      <c r="A5" s="120" t="s">
        <v>482</v>
      </c>
      <c r="B5" s="138" t="str">
        <f>[1]!f_info_relatedcode(A5)</f>
        <v>012800.OF</v>
      </c>
      <c r="C5" s="120" t="s">
        <v>483</v>
      </c>
      <c r="D5" s="120" t="s">
        <v>484</v>
      </c>
      <c r="E5" s="119" t="str">
        <f>[1]!f_info_corp_fundmanagementcompany(A5)</f>
        <v>泰达宏利基金</v>
      </c>
      <c r="F5" s="104">
        <v>15.5417925648</v>
      </c>
      <c r="G5" s="104">
        <v>57.978723404255319</v>
      </c>
      <c r="H5" s="104">
        <v>106.21572212065813</v>
      </c>
      <c r="I5" s="104">
        <v>0.96699999999999997</v>
      </c>
      <c r="J5" s="104">
        <v>71.228615863141499</v>
      </c>
      <c r="K5" s="104">
        <v>0.93200000000000005</v>
      </c>
      <c r="L5" s="104">
        <v>-29.880043620501628</v>
      </c>
      <c r="M5" s="104">
        <v>0.22500000000000001</v>
      </c>
      <c r="N5" s="98" t="s">
        <v>475</v>
      </c>
    </row>
    <row r="6" spans="1:14" hidden="1" x14ac:dyDescent="0.35">
      <c r="A6" s="120" t="s">
        <v>486</v>
      </c>
      <c r="B6" s="138" t="str">
        <f>[1]!f_info_relatedcode(A6)</f>
        <v>013355.OF</v>
      </c>
      <c r="C6" s="120" t="s">
        <v>487</v>
      </c>
      <c r="D6" s="120" t="s">
        <v>488</v>
      </c>
      <c r="E6" s="119" t="str">
        <f>[1]!f_info_corp_fundmanagementcompany(A6)</f>
        <v>工银瑞信基金</v>
      </c>
      <c r="F6" s="104">
        <v>46.0604374037</v>
      </c>
      <c r="G6" s="104">
        <v>23.353293413173638</v>
      </c>
      <c r="H6" s="104">
        <v>105.22273425499233</v>
      </c>
      <c r="I6" s="104">
        <v>0.96199999999999997</v>
      </c>
      <c r="J6" s="104">
        <v>54.299175500588937</v>
      </c>
      <c r="K6" s="104">
        <v>0.68899999999999995</v>
      </c>
      <c r="L6" s="104">
        <v>-20.281690140845068</v>
      </c>
      <c r="M6" s="104">
        <v>0.65700000000000003</v>
      </c>
      <c r="N6" s="98" t="s">
        <v>475</v>
      </c>
    </row>
    <row r="7" spans="1:14" hidden="1" x14ac:dyDescent="0.35">
      <c r="A7" s="120" t="s">
        <v>489</v>
      </c>
      <c r="B7" s="138">
        <f>[1]!f_info_relatedcode(A7)</f>
        <v>0</v>
      </c>
      <c r="C7" s="120" t="s">
        <v>490</v>
      </c>
      <c r="D7" s="120" t="s">
        <v>491</v>
      </c>
      <c r="E7" s="119" t="str">
        <f>[1]!f_info_corp_fundmanagementcompany(A7)</f>
        <v>信达澳银基金</v>
      </c>
      <c r="F7" s="104">
        <v>115.5402701303</v>
      </c>
      <c r="G7" s="104">
        <v>41.544715447154481</v>
      </c>
      <c r="H7" s="104">
        <v>59.602076124567482</v>
      </c>
      <c r="I7" s="104">
        <v>0.40699999999999997</v>
      </c>
      <c r="J7" s="104">
        <v>93.949579831932738</v>
      </c>
      <c r="K7" s="104">
        <v>0.99299999999999999</v>
      </c>
      <c r="L7" s="104">
        <v>-16.076443337819661</v>
      </c>
      <c r="M7" s="104">
        <v>0.83499999999999996</v>
      </c>
      <c r="N7" s="98" t="s">
        <v>475</v>
      </c>
    </row>
    <row r="8" spans="1:14" hidden="1" x14ac:dyDescent="0.35">
      <c r="A8" s="120" t="s">
        <v>492</v>
      </c>
      <c r="B8" s="138">
        <f>[1]!f_info_relatedcode(A8)</f>
        <v>0</v>
      </c>
      <c r="C8" s="120" t="s">
        <v>493</v>
      </c>
      <c r="D8" s="120" t="s">
        <v>494</v>
      </c>
      <c r="E8" s="119" t="str">
        <f>[1]!f_info_corp_fundmanagementcompany(A8)</f>
        <v>华安基金</v>
      </c>
      <c r="F8" s="104">
        <v>91.288552823499998</v>
      </c>
      <c r="G8" s="104">
        <v>12.922614575507163</v>
      </c>
      <c r="H8" s="104">
        <v>95.735294117647058</v>
      </c>
      <c r="I8" s="104">
        <v>0.91800000000000004</v>
      </c>
      <c r="J8" s="104">
        <v>78.639930252833452</v>
      </c>
      <c r="K8" s="104">
        <v>0.97299999999999998</v>
      </c>
      <c r="L8" s="104">
        <v>-19.784406187624732</v>
      </c>
      <c r="M8" s="104">
        <v>0.68500000000000005</v>
      </c>
      <c r="N8" s="98" t="s">
        <v>475</v>
      </c>
    </row>
    <row r="9" spans="1:14" hidden="1" x14ac:dyDescent="0.35">
      <c r="A9" s="120" t="s">
        <v>495</v>
      </c>
      <c r="B9" s="138">
        <f>[1]!f_info_relatedcode(A9)</f>
        <v>0</v>
      </c>
      <c r="C9" s="120" t="s">
        <v>496</v>
      </c>
      <c r="D9" s="120" t="s">
        <v>497</v>
      </c>
      <c r="E9" s="119" t="str">
        <f>[1]!f_info_corp_fundmanagementcompany(A9)</f>
        <v>东方基金</v>
      </c>
      <c r="F9" s="104">
        <v>17.3524156768</v>
      </c>
      <c r="G9" s="104">
        <v>24.293426484598278</v>
      </c>
      <c r="H9" s="104">
        <v>112.05387205387203</v>
      </c>
      <c r="I9" s="104">
        <v>0.97599999999999998</v>
      </c>
      <c r="J9" s="104">
        <v>56.004809860213442</v>
      </c>
      <c r="K9" s="104">
        <v>0.71899999999999997</v>
      </c>
      <c r="L9" s="104">
        <v>-29.949452401010952</v>
      </c>
      <c r="M9" s="104">
        <v>0.223</v>
      </c>
      <c r="N9" s="98" t="s">
        <v>475</v>
      </c>
    </row>
    <row r="10" spans="1:14" hidden="1" x14ac:dyDescent="0.35">
      <c r="A10" s="120" t="s">
        <v>498</v>
      </c>
      <c r="B10" s="138" t="str">
        <f>[1]!f_info_relatedcode(A10)</f>
        <v>010687.OF</v>
      </c>
      <c r="C10" s="120" t="s">
        <v>499</v>
      </c>
      <c r="D10" s="120" t="s">
        <v>500</v>
      </c>
      <c r="E10" s="119" t="str">
        <f>[1]!f_info_corp_fundmanagementcompany(A10)</f>
        <v>工银瑞信基金</v>
      </c>
      <c r="F10" s="104">
        <v>183.34604498749999</v>
      </c>
      <c r="G10" s="104">
        <v>4.3215472952553595</v>
      </c>
      <c r="H10" s="104">
        <v>79.641693811074916</v>
      </c>
      <c r="I10" s="104">
        <v>0.76300000000000001</v>
      </c>
      <c r="J10" s="104">
        <v>57.595077737556544</v>
      </c>
      <c r="K10" s="104">
        <v>0.74399999999999999</v>
      </c>
      <c r="L10" s="104">
        <v>-10.162601626016254</v>
      </c>
      <c r="M10" s="104">
        <v>0.94799999999999995</v>
      </c>
      <c r="N10" s="98" t="s">
        <v>475</v>
      </c>
    </row>
    <row r="11" spans="1:14" hidden="1" x14ac:dyDescent="0.35">
      <c r="A11" s="120" t="s">
        <v>501</v>
      </c>
      <c r="B11" s="138">
        <f>[1]!f_info_relatedcode(A11)</f>
        <v>0</v>
      </c>
      <c r="C11" s="120" t="s">
        <v>502</v>
      </c>
      <c r="D11" s="120" t="s">
        <v>503</v>
      </c>
      <c r="E11" s="119" t="str">
        <f>[1]!f_info_corp_fundmanagementcompany(A11)</f>
        <v>上投摩根基金</v>
      </c>
      <c r="F11" s="104">
        <v>13.6532783245</v>
      </c>
      <c r="G11" s="104">
        <v>9.480026605109753</v>
      </c>
      <c r="H11" s="104">
        <v>82.044159544159541</v>
      </c>
      <c r="I11" s="104">
        <v>0.79</v>
      </c>
      <c r="J11" s="104">
        <v>70.167064439140816</v>
      </c>
      <c r="K11" s="104">
        <v>0.92</v>
      </c>
      <c r="L11" s="104">
        <v>-4.4469783352337551</v>
      </c>
      <c r="M11" s="104">
        <v>0.98499999999999999</v>
      </c>
      <c r="N11" s="98" t="s">
        <v>475</v>
      </c>
    </row>
    <row r="12" spans="1:14" hidden="1" x14ac:dyDescent="0.35">
      <c r="A12" s="120" t="s">
        <v>504</v>
      </c>
      <c r="B12" s="138" t="str">
        <f>[1]!f_info_relatedcode(A12)</f>
        <v>011323.OF</v>
      </c>
      <c r="C12" s="120" t="s">
        <v>505</v>
      </c>
      <c r="D12" s="120" t="s">
        <v>506</v>
      </c>
      <c r="E12" s="119" t="str">
        <f>[1]!f_info_corp_fundmanagementcompany(A12)</f>
        <v>国泰基金</v>
      </c>
      <c r="F12" s="104">
        <v>109.8359131181</v>
      </c>
      <c r="G12" s="104">
        <v>25.021758050478681</v>
      </c>
      <c r="H12" s="104">
        <v>112.97497683039852</v>
      </c>
      <c r="I12" s="104">
        <v>0.98</v>
      </c>
      <c r="J12" s="104">
        <v>53.257790368271976</v>
      </c>
      <c r="K12" s="104">
        <v>0.66800000000000004</v>
      </c>
      <c r="L12" s="104">
        <v>-28.252032520325205</v>
      </c>
      <c r="M12" s="104">
        <v>0.26700000000000002</v>
      </c>
      <c r="N12" s="98" t="s">
        <v>475</v>
      </c>
    </row>
    <row r="13" spans="1:14" hidden="1" x14ac:dyDescent="0.35">
      <c r="A13" s="120" t="s">
        <v>512</v>
      </c>
      <c r="B13" s="138">
        <f>[1]!f_info_relatedcode(A13)</f>
        <v>0</v>
      </c>
      <c r="C13" s="120" t="s">
        <v>513</v>
      </c>
      <c r="D13" s="120" t="s">
        <v>514</v>
      </c>
      <c r="E13" s="119" t="str">
        <f>[1]!f_info_corp_fundmanagementcompany(A13)</f>
        <v>嘉实基金</v>
      </c>
      <c r="F13" s="104">
        <v>48.234551884200002</v>
      </c>
      <c r="G13" s="104">
        <v>21.545732554906866</v>
      </c>
      <c r="H13" s="104">
        <v>93.283181085437946</v>
      </c>
      <c r="I13" s="104">
        <v>0.9</v>
      </c>
      <c r="J13" s="104">
        <v>65.624999999999972</v>
      </c>
      <c r="K13" s="104">
        <v>0.89100000000000001</v>
      </c>
      <c r="L13" s="104">
        <v>-24.832214765100662</v>
      </c>
      <c r="M13" s="104">
        <v>0.42199999999999999</v>
      </c>
      <c r="N13" s="98" t="s">
        <v>475</v>
      </c>
    </row>
    <row r="14" spans="1:14" hidden="1" x14ac:dyDescent="0.35">
      <c r="A14" s="120" t="s">
        <v>515</v>
      </c>
      <c r="B14" s="138">
        <f>[1]!f_info_relatedcode(A14)</f>
        <v>0</v>
      </c>
      <c r="C14" s="120" t="s">
        <v>516</v>
      </c>
      <c r="D14" s="120" t="s">
        <v>517</v>
      </c>
      <c r="E14" s="119" t="str">
        <f>[1]!f_info_corp_fundmanagementcompany(A14)</f>
        <v>富国基金</v>
      </c>
      <c r="F14" s="104">
        <v>32.748726601199998</v>
      </c>
      <c r="G14" s="104">
        <v>19.410692588092353</v>
      </c>
      <c r="H14" s="104">
        <v>87.471526195899756</v>
      </c>
      <c r="I14" s="104">
        <v>0.83699999999999997</v>
      </c>
      <c r="J14" s="104">
        <v>70.902036857419986</v>
      </c>
      <c r="K14" s="104">
        <v>0.92600000000000005</v>
      </c>
      <c r="L14" s="104">
        <v>-27.75052557813596</v>
      </c>
      <c r="M14" s="104">
        <v>0.30199999999999999</v>
      </c>
      <c r="N14" s="98" t="s">
        <v>475</v>
      </c>
    </row>
    <row r="15" spans="1:14" hidden="1" x14ac:dyDescent="0.35">
      <c r="A15" s="120" t="s">
        <v>518</v>
      </c>
      <c r="B15" s="138">
        <f>[1]!f_info_relatedcode(A15)</f>
        <v>0</v>
      </c>
      <c r="C15" s="120" t="s">
        <v>519</v>
      </c>
      <c r="D15" s="120" t="s">
        <v>520</v>
      </c>
      <c r="E15" s="119" t="str">
        <f>[1]!f_info_corp_fundmanagementcompany(A15)</f>
        <v>国泰基金</v>
      </c>
      <c r="F15" s="104">
        <v>15.4342492195</v>
      </c>
      <c r="G15" s="104">
        <v>10.90942939588569</v>
      </c>
      <c r="H15" s="104">
        <v>87.49781837221478</v>
      </c>
      <c r="I15" s="104">
        <v>0.83899999999999997</v>
      </c>
      <c r="J15" s="104">
        <v>89.200392712992254</v>
      </c>
      <c r="K15" s="104">
        <v>0.99099999999999999</v>
      </c>
      <c r="L15" s="104">
        <v>-8.3308330833083346</v>
      </c>
      <c r="M15" s="104">
        <v>0.96699999999999997</v>
      </c>
      <c r="N15" s="98" t="s">
        <v>475</v>
      </c>
    </row>
    <row r="16" spans="1:14" hidden="1" x14ac:dyDescent="0.35">
      <c r="A16" s="120" t="s">
        <v>521</v>
      </c>
      <c r="B16" s="138" t="str">
        <f>[1]!f_info_relatedcode(A16)</f>
        <v>005885.OF</v>
      </c>
      <c r="C16" s="120" t="s">
        <v>522</v>
      </c>
      <c r="D16" s="120" t="s">
        <v>523</v>
      </c>
      <c r="E16" s="119" t="str">
        <f>[1]!f_info_corp_fundmanagementcompany(A16)</f>
        <v>金鹰基金</v>
      </c>
      <c r="F16" s="104">
        <v>24.376258310700003</v>
      </c>
      <c r="G16" s="104">
        <v>37.285549036957697</v>
      </c>
      <c r="H16" s="104">
        <v>95.056062278510424</v>
      </c>
      <c r="I16" s="104">
        <v>0.91300000000000003</v>
      </c>
      <c r="J16" s="104">
        <v>62.370062370062364</v>
      </c>
      <c r="K16" s="104">
        <v>0.84199999999999997</v>
      </c>
      <c r="L16" s="104">
        <v>4.0314650934120122</v>
      </c>
      <c r="M16" s="104">
        <v>1</v>
      </c>
      <c r="N16" s="98" t="s">
        <v>475</v>
      </c>
    </row>
    <row r="17" spans="1:14" hidden="1" x14ac:dyDescent="0.35">
      <c r="A17" s="120" t="s">
        <v>524</v>
      </c>
      <c r="B17" s="138" t="str">
        <f>[1]!f_info_relatedcode(A17)</f>
        <v>003985.OF</v>
      </c>
      <c r="C17" s="120" t="s">
        <v>525</v>
      </c>
      <c r="D17" s="120" t="s">
        <v>526</v>
      </c>
      <c r="E17" s="119" t="str">
        <f>[1]!f_info_corp_fundmanagementcompany(A17)</f>
        <v>嘉实基金</v>
      </c>
      <c r="F17" s="104">
        <v>55.507141509399993</v>
      </c>
      <c r="G17" s="104">
        <v>25.068264832086246</v>
      </c>
      <c r="H17" s="104">
        <v>107.37608471834095</v>
      </c>
      <c r="I17" s="104">
        <v>0.97099999999999997</v>
      </c>
      <c r="J17" s="104">
        <v>61.450518042157896</v>
      </c>
      <c r="K17" s="104">
        <v>0.81699999999999995</v>
      </c>
      <c r="L17" s="104">
        <v>-27.651874192158555</v>
      </c>
      <c r="M17" s="104">
        <v>0.30499999999999999</v>
      </c>
      <c r="N17" s="98" t="s">
        <v>475</v>
      </c>
    </row>
    <row r="18" spans="1:14" hidden="1" x14ac:dyDescent="0.35">
      <c r="A18" s="120" t="s">
        <v>527</v>
      </c>
      <c r="B18" s="138">
        <f>[1]!f_info_relatedcode(A18)</f>
        <v>0</v>
      </c>
      <c r="C18" s="120" t="s">
        <v>528</v>
      </c>
      <c r="D18" s="120" t="s">
        <v>529</v>
      </c>
      <c r="E18" s="119" t="str">
        <f>[1]!f_info_corp_fundmanagementcompany(A18)</f>
        <v>华安基金</v>
      </c>
      <c r="F18" s="104">
        <v>22.360336450300004</v>
      </c>
      <c r="G18" s="104">
        <v>31.467455621301767</v>
      </c>
      <c r="H18" s="104">
        <v>95.571671038420007</v>
      </c>
      <c r="I18" s="104">
        <v>0.91700000000000004</v>
      </c>
      <c r="J18" s="104">
        <v>63.764291996481944</v>
      </c>
      <c r="K18" s="104">
        <v>0.86699999999999999</v>
      </c>
      <c r="L18" s="104">
        <v>-20.116442481429434</v>
      </c>
      <c r="M18" s="104">
        <v>0.66600000000000004</v>
      </c>
      <c r="N18" s="98" t="s">
        <v>475</v>
      </c>
    </row>
    <row r="19" spans="1:14" hidden="1" x14ac:dyDescent="0.35">
      <c r="A19" s="120" t="s">
        <v>537</v>
      </c>
      <c r="B19" s="138" t="str">
        <f>[1]!f_info_relatedcode(A19)</f>
        <v>013638.OF</v>
      </c>
      <c r="C19" s="120" t="s">
        <v>538</v>
      </c>
      <c r="D19" s="120" t="s">
        <v>494</v>
      </c>
      <c r="E19" s="119" t="str">
        <f>[1]!f_info_corp_fundmanagementcompany(A19)</f>
        <v>华安基金</v>
      </c>
      <c r="F19" s="104">
        <v>41.9375537743</v>
      </c>
      <c r="G19" s="104">
        <v>19.450763730906733</v>
      </c>
      <c r="H19" s="104">
        <v>82.071005917159766</v>
      </c>
      <c r="I19" s="104">
        <v>0.79200000000000004</v>
      </c>
      <c r="J19" s="104">
        <v>65.530671859785784</v>
      </c>
      <c r="K19" s="104">
        <v>0.88900000000000001</v>
      </c>
      <c r="L19" s="104">
        <v>-23.214953271028037</v>
      </c>
      <c r="M19" s="104">
        <v>0.51400000000000001</v>
      </c>
      <c r="N19" s="98" t="s">
        <v>475</v>
      </c>
    </row>
    <row r="20" spans="1:14" hidden="1" x14ac:dyDescent="0.35">
      <c r="A20" s="120" t="s">
        <v>539</v>
      </c>
      <c r="B20" s="138">
        <f>[1]!f_info_relatedcode(A20)</f>
        <v>0</v>
      </c>
      <c r="C20" s="120" t="s">
        <v>540</v>
      </c>
      <c r="D20" s="120" t="s">
        <v>541</v>
      </c>
      <c r="E20" s="119" t="str">
        <f>[1]!f_info_corp_fundmanagementcompany(A20)</f>
        <v>嘉实基金</v>
      </c>
      <c r="F20" s="104">
        <v>16.224775902600001</v>
      </c>
      <c r="G20" s="104">
        <v>20.539033457249065</v>
      </c>
      <c r="H20" s="104">
        <v>58.624078624078621</v>
      </c>
      <c r="I20" s="104">
        <v>0.39</v>
      </c>
      <c r="J20" s="104">
        <v>61.881977671451338</v>
      </c>
      <c r="K20" s="104">
        <v>0.82399999999999995</v>
      </c>
      <c r="L20" s="104">
        <v>-17.402768622280821</v>
      </c>
      <c r="M20" s="104">
        <v>0.79800000000000004</v>
      </c>
      <c r="N20" s="98" t="s">
        <v>475</v>
      </c>
    </row>
    <row r="21" spans="1:14" hidden="1" x14ac:dyDescent="0.35">
      <c r="A21" s="120" t="s">
        <v>545</v>
      </c>
      <c r="B21" s="138">
        <f>[1]!f_info_relatedcode(A21)</f>
        <v>0</v>
      </c>
      <c r="C21" s="120" t="s">
        <v>546</v>
      </c>
      <c r="D21" s="120" t="s">
        <v>547</v>
      </c>
      <c r="E21" s="119" t="str">
        <f>[1]!f_info_corp_fundmanagementcompany(A21)</f>
        <v>中信保诚基金</v>
      </c>
      <c r="F21" s="104">
        <v>17.624386382899999</v>
      </c>
      <c r="G21" s="104">
        <v>37.068201948627113</v>
      </c>
      <c r="H21" s="104">
        <v>111.89774534333696</v>
      </c>
      <c r="I21" s="104">
        <v>0.97399999999999998</v>
      </c>
      <c r="J21" s="104">
        <v>64.45338698859824</v>
      </c>
      <c r="K21" s="104">
        <v>0.873</v>
      </c>
      <c r="L21" s="104">
        <v>-28.999999999999996</v>
      </c>
      <c r="M21" s="104">
        <v>0.248</v>
      </c>
      <c r="N21" s="98" t="s">
        <v>475</v>
      </c>
    </row>
    <row r="22" spans="1:14" hidden="1" x14ac:dyDescent="0.35">
      <c r="A22" s="120" t="s">
        <v>553</v>
      </c>
      <c r="B22" s="138">
        <f>[1]!f_info_relatedcode(A22)</f>
        <v>0</v>
      </c>
      <c r="C22" s="120" t="s">
        <v>554</v>
      </c>
      <c r="D22" s="120" t="s">
        <v>555</v>
      </c>
      <c r="E22" s="119" t="str">
        <f>[1]!f_info_corp_fundmanagementcompany(A22)</f>
        <v>工银瑞信基金</v>
      </c>
      <c r="F22" s="104">
        <v>27.064799175900003</v>
      </c>
      <c r="G22" s="104">
        <v>18.848167539267006</v>
      </c>
      <c r="H22" s="104">
        <v>134.88673139158578</v>
      </c>
      <c r="I22" s="104">
        <v>0.996</v>
      </c>
      <c r="J22" s="104">
        <v>61.209593326381665</v>
      </c>
      <c r="K22" s="104">
        <v>0.81299999999999994</v>
      </c>
      <c r="L22" s="104">
        <v>-25.888717156105105</v>
      </c>
      <c r="M22" s="104">
        <v>0.36599999999999999</v>
      </c>
      <c r="N22" s="98" t="s">
        <v>475</v>
      </c>
    </row>
    <row r="23" spans="1:14" hidden="1" x14ac:dyDescent="0.35">
      <c r="A23" s="120" t="s">
        <v>558</v>
      </c>
      <c r="B23" s="138" t="str">
        <f>[1]!f_info_relatedcode(A23)</f>
        <v>013950.OF</v>
      </c>
      <c r="C23" s="120" t="s">
        <v>559</v>
      </c>
      <c r="D23" s="120" t="s">
        <v>560</v>
      </c>
      <c r="E23" s="119" t="str">
        <f>[1]!f_info_corp_fundmanagementcompany(A23)</f>
        <v>交银施罗德基金</v>
      </c>
      <c r="F23" s="104">
        <v>11.977772744100001</v>
      </c>
      <c r="G23" s="104">
        <v>14.905908145675676</v>
      </c>
      <c r="H23" s="104">
        <v>75.346376105270494</v>
      </c>
      <c r="I23" s="104">
        <v>0.69299999999999995</v>
      </c>
      <c r="J23" s="104">
        <v>41.562377786468517</v>
      </c>
      <c r="K23" s="104">
        <v>0.39400000000000002</v>
      </c>
      <c r="L23" s="104">
        <v>-9.6554770318021212</v>
      </c>
      <c r="M23" s="104">
        <v>0.95699999999999996</v>
      </c>
      <c r="N23" s="98" t="s">
        <v>475</v>
      </c>
    </row>
    <row r="24" spans="1:14" hidden="1" x14ac:dyDescent="0.35">
      <c r="A24" s="120" t="s">
        <v>561</v>
      </c>
      <c r="B24" s="138" t="str">
        <f>[1]!f_info_relatedcode(A24)</f>
        <v>011309.OF</v>
      </c>
      <c r="C24" s="120" t="s">
        <v>562</v>
      </c>
      <c r="D24" s="120" t="s">
        <v>563</v>
      </c>
      <c r="E24" s="119" t="str">
        <f>[1]!f_info_corp_fundmanagementcompany(A24)</f>
        <v>富国基金</v>
      </c>
      <c r="F24" s="104">
        <v>28.266941775100001</v>
      </c>
      <c r="G24" s="104">
        <v>-2.420981842636182</v>
      </c>
      <c r="H24" s="104">
        <v>81.784841075794645</v>
      </c>
      <c r="I24" s="104">
        <v>0.78700000000000003</v>
      </c>
      <c r="J24" s="104">
        <v>74.285714285714306</v>
      </c>
      <c r="K24" s="104">
        <v>0.95</v>
      </c>
      <c r="L24" s="104">
        <v>-18.464193270060402</v>
      </c>
      <c r="M24" s="104">
        <v>0.76</v>
      </c>
      <c r="N24" s="98" t="s">
        <v>475</v>
      </c>
    </row>
    <row r="25" spans="1:14" hidden="1" x14ac:dyDescent="0.35">
      <c r="A25" s="120" t="s">
        <v>564</v>
      </c>
      <c r="B25" s="138">
        <f>[1]!f_info_relatedcode(A25)</f>
        <v>0</v>
      </c>
      <c r="C25" s="120" t="s">
        <v>565</v>
      </c>
      <c r="D25" s="120" t="s">
        <v>566</v>
      </c>
      <c r="E25" s="119" t="str">
        <f>[1]!f_info_corp_fundmanagementcompany(A25)</f>
        <v>安信基金</v>
      </c>
      <c r="F25" s="104">
        <v>23.762292728200002</v>
      </c>
      <c r="G25" s="104">
        <v>17.807643847123078</v>
      </c>
      <c r="H25" s="104">
        <v>72.536231884057969</v>
      </c>
      <c r="I25" s="104">
        <v>0.63700000000000001</v>
      </c>
      <c r="J25" s="104">
        <v>55.233853006681485</v>
      </c>
      <c r="K25" s="104">
        <v>0.70099999999999996</v>
      </c>
      <c r="L25" s="104">
        <v>-19.606087735004472</v>
      </c>
      <c r="M25" s="104">
        <v>0.70099999999999996</v>
      </c>
      <c r="N25" s="98" t="s">
        <v>475</v>
      </c>
    </row>
    <row r="26" spans="1:14" hidden="1" x14ac:dyDescent="0.35">
      <c r="A26" s="120" t="s">
        <v>567</v>
      </c>
      <c r="B26" s="138" t="str">
        <f>[1]!f_info_relatedcode(A26)</f>
        <v>000363.OF</v>
      </c>
      <c r="C26" s="120" t="s">
        <v>568</v>
      </c>
      <c r="D26" s="120" t="s">
        <v>569</v>
      </c>
      <c r="E26" s="119" t="str">
        <f>[1]!f_info_corp_fundmanagementcompany(A26)</f>
        <v>国泰基金</v>
      </c>
      <c r="F26" s="104">
        <v>48.636280781700002</v>
      </c>
      <c r="G26" s="104">
        <v>13.343558282208601</v>
      </c>
      <c r="H26" s="104">
        <v>67.933032839665159</v>
      </c>
      <c r="I26" s="104">
        <v>0.82</v>
      </c>
      <c r="J26" s="104">
        <v>60.245901639344282</v>
      </c>
      <c r="K26" s="104">
        <v>0.89100000000000001</v>
      </c>
      <c r="L26" s="104">
        <v>-25.77946768060837</v>
      </c>
      <c r="M26" s="104">
        <v>0.27300000000000002</v>
      </c>
      <c r="N26" s="98" t="s">
        <v>570</v>
      </c>
    </row>
    <row r="27" spans="1:14" hidden="1" x14ac:dyDescent="0.35">
      <c r="A27" s="120" t="s">
        <v>571</v>
      </c>
      <c r="B27" s="138">
        <f>[1]!f_info_relatedcode(A27)</f>
        <v>0</v>
      </c>
      <c r="C27" s="120" t="s">
        <v>572</v>
      </c>
      <c r="D27" s="120" t="s">
        <v>573</v>
      </c>
      <c r="E27" s="119" t="str">
        <f>[1]!f_info_corp_fundmanagementcompany(A27)</f>
        <v>华商基金</v>
      </c>
      <c r="F27" s="104">
        <v>21.757056621700002</v>
      </c>
      <c r="G27" s="104">
        <v>21.555854793454571</v>
      </c>
      <c r="H27" s="104">
        <v>56.188903663085696</v>
      </c>
      <c r="I27" s="104">
        <v>0.63700000000000001</v>
      </c>
      <c r="J27" s="104">
        <v>64.283384901407771</v>
      </c>
      <c r="K27" s="104">
        <v>0.92300000000000004</v>
      </c>
      <c r="L27" s="104">
        <v>-17.080431961949387</v>
      </c>
      <c r="M27" s="104">
        <v>0.76</v>
      </c>
      <c r="N27" s="98" t="s">
        <v>570</v>
      </c>
    </row>
    <row r="28" spans="1:14" hidden="1" x14ac:dyDescent="0.35">
      <c r="A28" s="120" t="s">
        <v>574</v>
      </c>
      <c r="B28" s="138" t="str">
        <f>[1]!f_info_relatedcode(A28)</f>
        <v>011473.OF</v>
      </c>
      <c r="C28" s="120" t="s">
        <v>575</v>
      </c>
      <c r="D28" s="120" t="s">
        <v>576</v>
      </c>
      <c r="E28" s="119" t="str">
        <f>[1]!f_info_corp_fundmanagementcompany(A28)</f>
        <v>工银瑞信基金</v>
      </c>
      <c r="F28" s="104">
        <v>44.611482050299998</v>
      </c>
      <c r="G28" s="104">
        <v>17.501626545217967</v>
      </c>
      <c r="H28" s="104">
        <v>110.25991792065663</v>
      </c>
      <c r="I28" s="104">
        <v>0.99399999999999999</v>
      </c>
      <c r="J28" s="104">
        <v>54.045643153526989</v>
      </c>
      <c r="K28" s="104">
        <v>0.82699999999999996</v>
      </c>
      <c r="L28" s="104">
        <v>-22.694466720128318</v>
      </c>
      <c r="M28" s="104">
        <v>0.433</v>
      </c>
      <c r="N28" s="98" t="s">
        <v>570</v>
      </c>
    </row>
    <row r="29" spans="1:14" hidden="1" x14ac:dyDescent="0.35">
      <c r="A29" s="120" t="s">
        <v>577</v>
      </c>
      <c r="B29" s="138">
        <f>[1]!f_info_relatedcode(A29)</f>
        <v>0</v>
      </c>
      <c r="C29" s="120" t="s">
        <v>578</v>
      </c>
      <c r="D29" s="120" t="s">
        <v>579</v>
      </c>
      <c r="E29" s="119" t="str">
        <f>[1]!f_info_corp_fundmanagementcompany(A29)</f>
        <v>中邮基金</v>
      </c>
      <c r="F29" s="104">
        <v>24.006455419400002</v>
      </c>
      <c r="G29" s="104">
        <v>13.378684807256228</v>
      </c>
      <c r="H29" s="104">
        <v>70.835639180962943</v>
      </c>
      <c r="I29" s="104">
        <v>0.84499999999999997</v>
      </c>
      <c r="J29" s="104">
        <v>71.671388101983013</v>
      </c>
      <c r="K29" s="104">
        <v>0.96299999999999997</v>
      </c>
      <c r="L29" s="104">
        <v>1.9249278152069318</v>
      </c>
      <c r="M29" s="104">
        <v>0.98699999999999999</v>
      </c>
      <c r="N29" s="98" t="s">
        <v>570</v>
      </c>
    </row>
    <row r="30" spans="1:14" hidden="1" x14ac:dyDescent="0.35">
      <c r="A30" s="120" t="s">
        <v>580</v>
      </c>
      <c r="B30" s="138" t="str">
        <f>[1]!f_info_relatedcode(A30)</f>
        <v>013116.OF</v>
      </c>
      <c r="C30" s="120" t="s">
        <v>581</v>
      </c>
      <c r="D30" s="120" t="s">
        <v>582</v>
      </c>
      <c r="E30" s="119" t="str">
        <f>[1]!f_info_corp_fundmanagementcompany(A30)</f>
        <v>华安基金</v>
      </c>
      <c r="F30" s="104">
        <v>41.892545352500001</v>
      </c>
      <c r="G30" s="104">
        <v>57.456140350877185</v>
      </c>
      <c r="H30" s="104">
        <v>88.855421686746979</v>
      </c>
      <c r="I30" s="104">
        <v>0.94899999999999995</v>
      </c>
      <c r="J30" s="104">
        <v>45.901639344262286</v>
      </c>
      <c r="K30" s="104">
        <v>0.65300000000000002</v>
      </c>
      <c r="L30" s="104">
        <v>-15.977961432506882</v>
      </c>
      <c r="M30" s="104">
        <v>0.80800000000000005</v>
      </c>
      <c r="N30" s="98" t="s">
        <v>570</v>
      </c>
    </row>
    <row r="31" spans="1:14" hidden="1" x14ac:dyDescent="0.35">
      <c r="A31" s="120" t="s">
        <v>583</v>
      </c>
      <c r="B31" s="138">
        <f>[1]!f_info_relatedcode(A31)</f>
        <v>0</v>
      </c>
      <c r="C31" s="120" t="s">
        <v>584</v>
      </c>
      <c r="D31" s="120" t="s">
        <v>585</v>
      </c>
      <c r="E31" s="119" t="str">
        <f>[1]!f_info_corp_fundmanagementcompany(A31)</f>
        <v>国海富兰克林基金</v>
      </c>
      <c r="F31" s="104">
        <v>110.60854409059999</v>
      </c>
      <c r="G31" s="104">
        <v>4.050833995234326</v>
      </c>
      <c r="H31" s="104">
        <v>68.09078771695593</v>
      </c>
      <c r="I31" s="104">
        <v>0.82399999999999995</v>
      </c>
      <c r="J31" s="104">
        <v>55.983350676378784</v>
      </c>
      <c r="K31" s="104">
        <v>0.85699999999999998</v>
      </c>
      <c r="L31" s="104">
        <v>-16.072980017376199</v>
      </c>
      <c r="M31" s="104">
        <v>0.80600000000000005</v>
      </c>
      <c r="N31" s="98" t="s">
        <v>570</v>
      </c>
    </row>
    <row r="32" spans="1:14" hidden="1" x14ac:dyDescent="0.35">
      <c r="A32" s="120" t="s">
        <v>586</v>
      </c>
      <c r="B32" s="138" t="str">
        <f>[1]!f_info_relatedcode(A32)</f>
        <v>001644.OF</v>
      </c>
      <c r="C32" s="120" t="s">
        <v>587</v>
      </c>
      <c r="D32" s="120" t="s">
        <v>588</v>
      </c>
      <c r="E32" s="119" t="str">
        <f>[1]!f_info_corp_fundmanagementcompany(A32)</f>
        <v>汇丰晋信基金</v>
      </c>
      <c r="F32" s="104">
        <v>33.317374418299998</v>
      </c>
      <c r="G32" s="104">
        <v>29.349695686689593</v>
      </c>
      <c r="H32" s="104">
        <v>131.36144486110049</v>
      </c>
      <c r="I32" s="104">
        <v>0.996</v>
      </c>
      <c r="J32" s="104">
        <v>73.836444911911641</v>
      </c>
      <c r="K32" s="104">
        <v>0.97499999999999998</v>
      </c>
      <c r="L32" s="104">
        <v>-27.164750957854412</v>
      </c>
      <c r="M32" s="104">
        <v>0.2</v>
      </c>
      <c r="N32" s="98" t="s">
        <v>570</v>
      </c>
    </row>
    <row r="33" spans="1:14" hidden="1" x14ac:dyDescent="0.35">
      <c r="A33" s="120" t="s">
        <v>589</v>
      </c>
      <c r="B33" s="138" t="str">
        <f>[1]!f_info_relatedcode(A33)</f>
        <v>004234.OF</v>
      </c>
      <c r="C33" s="120" t="s">
        <v>590</v>
      </c>
      <c r="D33" s="120" t="s">
        <v>591</v>
      </c>
      <c r="E33" s="119" t="str">
        <f>[1]!f_info_corp_fundmanagementcompany(A33)</f>
        <v>中欧基金</v>
      </c>
      <c r="F33" s="104">
        <v>13.076728476400001</v>
      </c>
      <c r="G33" s="104">
        <v>20.692859724301702</v>
      </c>
      <c r="H33" s="104">
        <v>57.586852168253209</v>
      </c>
      <c r="I33" s="104">
        <v>0.66600000000000004</v>
      </c>
      <c r="J33" s="104">
        <v>51.988671345893337</v>
      </c>
      <c r="K33" s="104">
        <v>0.79900000000000004</v>
      </c>
      <c r="L33" s="104">
        <v>-19.350997320631151</v>
      </c>
      <c r="M33" s="104">
        <v>0.63600000000000001</v>
      </c>
      <c r="N33" s="98" t="s">
        <v>570</v>
      </c>
    </row>
    <row r="34" spans="1:14" hidden="1" x14ac:dyDescent="0.35">
      <c r="A34" s="120" t="s">
        <v>592</v>
      </c>
      <c r="B34" s="138" t="str">
        <f>[1]!f_info_relatedcode(A34)</f>
        <v>011566.OF</v>
      </c>
      <c r="C34" s="120" t="s">
        <v>593</v>
      </c>
      <c r="D34" s="120" t="s">
        <v>594</v>
      </c>
      <c r="E34" s="119" t="str">
        <f>[1]!f_info_corp_fundmanagementcompany(A34)</f>
        <v>富国基金</v>
      </c>
      <c r="F34" s="104">
        <v>66.997624796899999</v>
      </c>
      <c r="G34" s="104">
        <v>9.5740808154350194</v>
      </c>
      <c r="H34" s="104">
        <v>66.99088145896657</v>
      </c>
      <c r="I34" s="104">
        <v>0.80400000000000005</v>
      </c>
      <c r="J34" s="104">
        <v>47.892376681614337</v>
      </c>
      <c r="K34" s="104">
        <v>0.70299999999999996</v>
      </c>
      <c r="L34" s="104">
        <v>-12.480376766091043</v>
      </c>
      <c r="M34" s="104">
        <v>0.89800000000000002</v>
      </c>
      <c r="N34" s="98" t="s">
        <v>570</v>
      </c>
    </row>
    <row r="35" spans="1:14" hidden="1" x14ac:dyDescent="0.35">
      <c r="A35" s="120" t="s">
        <v>601</v>
      </c>
      <c r="B35" s="138" t="str">
        <f>[1]!f_info_relatedcode(A35)</f>
        <v>003962.OF</v>
      </c>
      <c r="C35" s="120" t="s">
        <v>602</v>
      </c>
      <c r="D35" s="120" t="s">
        <v>603</v>
      </c>
      <c r="E35" s="119" t="str">
        <f>[1]!f_info_corp_fundmanagementcompany(A35)</f>
        <v>易方达基金</v>
      </c>
      <c r="F35" s="104">
        <v>25.003033100900002</v>
      </c>
      <c r="G35" s="104">
        <v>7.5984663645869714</v>
      </c>
      <c r="H35" s="104">
        <v>85.706720018830168</v>
      </c>
      <c r="I35" s="104">
        <v>0.94</v>
      </c>
      <c r="J35" s="104">
        <v>92.185921185584363</v>
      </c>
      <c r="K35" s="104">
        <v>0.997</v>
      </c>
      <c r="L35" s="104">
        <v>-18.216876319897153</v>
      </c>
      <c r="M35" s="104">
        <v>0.68700000000000006</v>
      </c>
      <c r="N35" s="98" t="s">
        <v>570</v>
      </c>
    </row>
    <row r="36" spans="1:14" hidden="1" x14ac:dyDescent="0.35">
      <c r="A36" s="120" t="s">
        <v>604</v>
      </c>
      <c r="B36" s="138">
        <f>[1]!f_info_relatedcode(A36)</f>
        <v>0</v>
      </c>
      <c r="C36" s="120" t="s">
        <v>605</v>
      </c>
      <c r="D36" s="120" t="s">
        <v>536</v>
      </c>
      <c r="E36" s="119" t="str">
        <f>[1]!f_info_corp_fundmanagementcompany(A36)</f>
        <v>华安基金</v>
      </c>
      <c r="F36" s="104">
        <v>48.846075945800003</v>
      </c>
      <c r="G36" s="104">
        <v>-3.4596375617792496</v>
      </c>
      <c r="H36" s="104">
        <v>57.457846952010371</v>
      </c>
      <c r="I36" s="104">
        <v>0.66300000000000003</v>
      </c>
      <c r="J36" s="104">
        <v>50.293146235294103</v>
      </c>
      <c r="K36" s="104">
        <v>0.755</v>
      </c>
      <c r="L36" s="104">
        <v>-5.9551430781129131</v>
      </c>
      <c r="M36" s="104">
        <v>0.96299999999999997</v>
      </c>
      <c r="N36" s="98" t="s">
        <v>570</v>
      </c>
    </row>
    <row r="37" spans="1:14" hidden="1" x14ac:dyDescent="0.35">
      <c r="A37" s="120" t="s">
        <v>606</v>
      </c>
      <c r="B37" s="138">
        <f>[1]!f_info_relatedcode(A37)</f>
        <v>0</v>
      </c>
      <c r="C37" s="120" t="s">
        <v>607</v>
      </c>
      <c r="D37" s="120" t="s">
        <v>608</v>
      </c>
      <c r="E37" s="119" t="str">
        <f>[1]!f_info_corp_fundmanagementcompany(A37)</f>
        <v>交银施罗德基金</v>
      </c>
      <c r="F37" s="104">
        <v>15.922881500799999</v>
      </c>
      <c r="G37" s="104">
        <v>-1.3170714105293615</v>
      </c>
      <c r="H37" s="104">
        <v>103.14470019058788</v>
      </c>
      <c r="I37" s="104">
        <v>0.98199999999999998</v>
      </c>
      <c r="J37" s="104">
        <v>51.753996447602127</v>
      </c>
      <c r="K37" s="104">
        <v>0.79100000000000004</v>
      </c>
      <c r="L37" s="104">
        <v>-18.830525272547082</v>
      </c>
      <c r="M37" s="104">
        <v>0.66300000000000003</v>
      </c>
      <c r="N37" s="98" t="s">
        <v>570</v>
      </c>
    </row>
    <row r="38" spans="1:14" hidden="1" x14ac:dyDescent="0.35">
      <c r="A38" s="120" t="s">
        <v>609</v>
      </c>
      <c r="B38" s="138">
        <f>[1]!f_info_relatedcode(A38)</f>
        <v>0</v>
      </c>
      <c r="C38" s="120" t="s">
        <v>610</v>
      </c>
      <c r="D38" s="120" t="s">
        <v>611</v>
      </c>
      <c r="E38" s="119" t="str">
        <f>[1]!f_info_corp_fundmanagementcompany(A38)</f>
        <v>大成基金</v>
      </c>
      <c r="F38" s="104">
        <v>42.126681327500002</v>
      </c>
      <c r="G38" s="104">
        <v>76.524390243902445</v>
      </c>
      <c r="H38" s="104">
        <v>79.770802192326869</v>
      </c>
      <c r="I38" s="104">
        <v>0.91300000000000003</v>
      </c>
      <c r="J38" s="104">
        <v>47.434017595307928</v>
      </c>
      <c r="K38" s="104">
        <v>0.69299999999999995</v>
      </c>
      <c r="L38" s="104">
        <v>-19.002375296912096</v>
      </c>
      <c r="M38" s="104">
        <v>0.66100000000000003</v>
      </c>
      <c r="N38" s="98" t="s">
        <v>570</v>
      </c>
    </row>
    <row r="39" spans="1:14" hidden="1" x14ac:dyDescent="0.35">
      <c r="A39" s="120" t="s">
        <v>612</v>
      </c>
      <c r="B39" s="138">
        <f>[1]!f_info_relatedcode(A39)</f>
        <v>0</v>
      </c>
      <c r="C39" s="120" t="s">
        <v>613</v>
      </c>
      <c r="D39" s="120" t="s">
        <v>614</v>
      </c>
      <c r="E39" s="119" t="str">
        <f>[1]!f_info_corp_fundmanagementcompany(A39)</f>
        <v>国投瑞银基金</v>
      </c>
      <c r="F39" s="104">
        <v>20.873237466400003</v>
      </c>
      <c r="G39" s="104">
        <v>-4.1394646797448589</v>
      </c>
      <c r="H39" s="104">
        <v>60.757718395462348</v>
      </c>
      <c r="I39" s="104">
        <v>0.71299999999999997</v>
      </c>
      <c r="J39" s="104">
        <v>49.308036459226912</v>
      </c>
      <c r="K39" s="104">
        <v>0.745</v>
      </c>
      <c r="L39" s="104">
        <v>-17.200534219167523</v>
      </c>
      <c r="M39" s="104">
        <v>0.753</v>
      </c>
      <c r="N39" s="98" t="s">
        <v>570</v>
      </c>
    </row>
    <row r="40" spans="1:14" ht="28.3" hidden="1" x14ac:dyDescent="0.35">
      <c r="A40" s="120" t="s">
        <v>615</v>
      </c>
      <c r="B40" s="138" t="str">
        <f>[1]!f_info_relatedcode(A40)</f>
        <v>001887.OF,004235.OF</v>
      </c>
      <c r="C40" s="120" t="s">
        <v>616</v>
      </c>
      <c r="D40" s="120" t="s">
        <v>617</v>
      </c>
      <c r="E40" s="119" t="str">
        <f>[1]!f_info_corp_fundmanagementcompany(A40)</f>
        <v>中欧基金</v>
      </c>
      <c r="F40" s="104">
        <v>87.340232937900012</v>
      </c>
      <c r="G40" s="104">
        <v>33.791290680974448</v>
      </c>
      <c r="H40" s="104">
        <v>60.741353776461381</v>
      </c>
      <c r="I40" s="104">
        <v>0.71099999999999997</v>
      </c>
      <c r="J40" s="104">
        <v>46.293224448130672</v>
      </c>
      <c r="K40" s="104">
        <v>0.65900000000000003</v>
      </c>
      <c r="L40" s="104">
        <v>-7.8555888751690519</v>
      </c>
      <c r="M40" s="104">
        <v>0.95799999999999996</v>
      </c>
      <c r="N40" s="98" t="s">
        <v>570</v>
      </c>
    </row>
    <row r="41" spans="1:14" hidden="1" x14ac:dyDescent="0.35">
      <c r="A41" s="120" t="s">
        <v>618</v>
      </c>
      <c r="B41" s="138">
        <f>[1]!f_info_relatedcode(A41)</f>
        <v>0</v>
      </c>
      <c r="C41" s="120" t="s">
        <v>619</v>
      </c>
      <c r="D41" s="120" t="s">
        <v>573</v>
      </c>
      <c r="E41" s="119" t="str">
        <f>[1]!f_info_corp_fundmanagementcompany(A41)</f>
        <v>华商基金</v>
      </c>
      <c r="F41" s="104">
        <v>12.827595645000001</v>
      </c>
      <c r="G41" s="104">
        <v>33.628458498023711</v>
      </c>
      <c r="H41" s="104">
        <v>76.72534227437832</v>
      </c>
      <c r="I41" s="104">
        <v>0.89</v>
      </c>
      <c r="J41" s="104">
        <v>69.519733713742255</v>
      </c>
      <c r="K41" s="104">
        <v>0.95099999999999996</v>
      </c>
      <c r="L41" s="104">
        <v>-14.82982171799028</v>
      </c>
      <c r="M41" s="104">
        <v>0.84199999999999997</v>
      </c>
      <c r="N41" s="98" t="s">
        <v>570</v>
      </c>
    </row>
    <row r="42" spans="1:14" hidden="1" x14ac:dyDescent="0.35">
      <c r="A42" s="120" t="s">
        <v>623</v>
      </c>
      <c r="B42" s="138" t="str">
        <f>[1]!f_info_relatedcode(A42)</f>
        <v>011068.OF</v>
      </c>
      <c r="C42" s="120" t="s">
        <v>624</v>
      </c>
      <c r="D42" s="120" t="s">
        <v>625</v>
      </c>
      <c r="E42" s="119" t="str">
        <f>[1]!f_info_corp_fundmanagementcompany(A42)</f>
        <v>华宝基金</v>
      </c>
      <c r="F42" s="104">
        <v>21.486967913200001</v>
      </c>
      <c r="G42" s="104">
        <v>46.685529506871447</v>
      </c>
      <c r="H42" s="104">
        <v>61.067708333333336</v>
      </c>
      <c r="I42" s="104">
        <v>0.72</v>
      </c>
      <c r="J42" s="104">
        <v>31.180968564146127</v>
      </c>
      <c r="K42" s="104">
        <v>0.218</v>
      </c>
      <c r="L42" s="104">
        <v>-18.433818433818431</v>
      </c>
      <c r="M42" s="104">
        <v>0.68</v>
      </c>
      <c r="N42" s="98" t="s">
        <v>570</v>
      </c>
    </row>
    <row r="43" spans="1:14" hidden="1" x14ac:dyDescent="0.35">
      <c r="A43" s="120" t="s">
        <v>626</v>
      </c>
      <c r="B43" s="138" t="str">
        <f>[1]!f_info_relatedcode(A43)</f>
        <v>013686.OF</v>
      </c>
      <c r="C43" s="120" t="s">
        <v>627</v>
      </c>
      <c r="D43" s="120" t="s">
        <v>628</v>
      </c>
      <c r="E43" s="119" t="str">
        <f>[1]!f_info_corp_fundmanagementcompany(A43)</f>
        <v>华安基金</v>
      </c>
      <c r="F43" s="104">
        <v>17.2765803948</v>
      </c>
      <c r="G43" s="104">
        <v>29.152272123305874</v>
      </c>
      <c r="H43" s="104">
        <v>90.918315575849846</v>
      </c>
      <c r="I43" s="104">
        <v>0.95799999999999996</v>
      </c>
      <c r="J43" s="104">
        <v>76.752440106477366</v>
      </c>
      <c r="K43" s="104">
        <v>0.98499999999999999</v>
      </c>
      <c r="L43" s="104">
        <v>-22.275862068965516</v>
      </c>
      <c r="M43" s="104">
        <v>0.45700000000000002</v>
      </c>
      <c r="N43" s="98" t="s">
        <v>570</v>
      </c>
    </row>
    <row r="44" spans="1:14" hidden="1" x14ac:dyDescent="0.35">
      <c r="A44" s="120" t="s">
        <v>629</v>
      </c>
      <c r="B44" s="138">
        <f>[1]!f_info_relatedcode(A44)</f>
        <v>0</v>
      </c>
      <c r="C44" s="120" t="s">
        <v>630</v>
      </c>
      <c r="D44" s="120" t="s">
        <v>631</v>
      </c>
      <c r="E44" s="119" t="str">
        <f>[1]!f_info_corp_fundmanagementcompany(A44)</f>
        <v>海富通基金</v>
      </c>
      <c r="F44" s="104">
        <v>21.260845000699998</v>
      </c>
      <c r="G44" s="104">
        <v>17.199001469606483</v>
      </c>
      <c r="H44" s="104">
        <v>70.29704989101495</v>
      </c>
      <c r="I44" s="104">
        <v>0.84</v>
      </c>
      <c r="J44" s="104">
        <v>53.937947494033409</v>
      </c>
      <c r="K44" s="104">
        <v>0.82299999999999995</v>
      </c>
      <c r="L44" s="104">
        <v>-22.441825152332221</v>
      </c>
      <c r="M44" s="104">
        <v>0.44700000000000001</v>
      </c>
      <c r="N44" s="98" t="s">
        <v>570</v>
      </c>
    </row>
    <row r="45" spans="1:14" hidden="1" x14ac:dyDescent="0.35">
      <c r="A45" s="120" t="s">
        <v>632</v>
      </c>
      <c r="B45" s="138">
        <f>[1]!f_info_relatedcode(A45)</f>
        <v>0</v>
      </c>
      <c r="C45" s="120" t="s">
        <v>633</v>
      </c>
      <c r="D45" s="120" t="s">
        <v>634</v>
      </c>
      <c r="E45" s="119" t="str">
        <f>[1]!f_info_corp_fundmanagementcompany(A45)</f>
        <v>万家基金</v>
      </c>
      <c r="F45" s="104">
        <v>13.492609553399999</v>
      </c>
      <c r="G45" s="104">
        <v>21.198968358809857</v>
      </c>
      <c r="H45" s="104">
        <v>70.021390374331517</v>
      </c>
      <c r="I45" s="104">
        <v>0.83599999999999997</v>
      </c>
      <c r="J45" s="104">
        <v>52.112447188820319</v>
      </c>
      <c r="K45" s="104">
        <v>0.80100000000000005</v>
      </c>
      <c r="L45" s="104">
        <v>-25.282331511839729</v>
      </c>
      <c r="M45" s="104">
        <v>0.3</v>
      </c>
      <c r="N45" s="98" t="s">
        <v>570</v>
      </c>
    </row>
    <row r="46" spans="1:14" hidden="1" x14ac:dyDescent="0.35">
      <c r="A46" s="120" t="s">
        <v>641</v>
      </c>
      <c r="B46" s="138" t="str">
        <f>[1]!f_info_relatedcode(A46)</f>
        <v>011151.OF</v>
      </c>
      <c r="C46" s="120" t="s">
        <v>642</v>
      </c>
      <c r="D46" s="120" t="s">
        <v>643</v>
      </c>
      <c r="E46" s="119" t="str">
        <f>[1]!f_info_corp_fundmanagementcompany(A46)</f>
        <v>富国基金</v>
      </c>
      <c r="F46" s="104">
        <v>19.487116574800002</v>
      </c>
      <c r="G46" s="104">
        <v>11.384427729213266</v>
      </c>
      <c r="H46" s="104">
        <v>84.577861163226999</v>
      </c>
      <c r="I46" s="104">
        <v>0.751</v>
      </c>
      <c r="J46" s="104">
        <v>58.440797186400928</v>
      </c>
      <c r="K46" s="104">
        <v>0.69499999999999995</v>
      </c>
      <c r="L46" s="104">
        <v>-3.9436619718309771</v>
      </c>
      <c r="M46" s="104">
        <v>0.96599999999999997</v>
      </c>
      <c r="N46" s="98" t="s">
        <v>640</v>
      </c>
    </row>
    <row r="47" spans="1:14" hidden="1" x14ac:dyDescent="0.35">
      <c r="A47" s="120" t="s">
        <v>644</v>
      </c>
      <c r="B47" s="138">
        <f>[1]!f_info_relatedcode(A47)</f>
        <v>0</v>
      </c>
      <c r="C47" s="120" t="s">
        <v>645</v>
      </c>
      <c r="D47" s="120" t="s">
        <v>646</v>
      </c>
      <c r="E47" s="119" t="str">
        <f>[1]!f_info_corp_fundmanagementcompany(A47)</f>
        <v>鹏华基金</v>
      </c>
      <c r="F47" s="104">
        <v>17.121661941900001</v>
      </c>
      <c r="G47" s="104">
        <v>36.603502038858259</v>
      </c>
      <c r="H47" s="104">
        <v>117.24856696195933</v>
      </c>
      <c r="I47" s="104">
        <v>0.98</v>
      </c>
      <c r="J47" s="104">
        <v>34.545454545454547</v>
      </c>
      <c r="K47" s="104">
        <v>0.20300000000000001</v>
      </c>
      <c r="L47" s="104">
        <v>-19.572553430821152</v>
      </c>
      <c r="M47" s="104">
        <v>0.70799999999999996</v>
      </c>
      <c r="N47" s="98" t="s">
        <v>640</v>
      </c>
    </row>
    <row r="48" spans="1:14" hidden="1" x14ac:dyDescent="0.35">
      <c r="A48" s="120" t="s">
        <v>651</v>
      </c>
      <c r="B48" s="138">
        <f>[1]!f_info_relatedcode(A48)</f>
        <v>0</v>
      </c>
      <c r="C48" s="120" t="s">
        <v>652</v>
      </c>
      <c r="D48" s="120" t="s">
        <v>653</v>
      </c>
      <c r="E48" s="119" t="str">
        <f>[1]!f_info_corp_fundmanagementcompany(A48)</f>
        <v>工银瑞信基金</v>
      </c>
      <c r="F48" s="104">
        <v>47.0072799012</v>
      </c>
      <c r="G48" s="104">
        <v>25.90036014405764</v>
      </c>
      <c r="H48" s="104">
        <v>80.792186652197501</v>
      </c>
      <c r="I48" s="104">
        <v>0.67800000000000005</v>
      </c>
      <c r="J48" s="104">
        <v>60.821214713430273</v>
      </c>
      <c r="K48" s="104">
        <v>0.74199999999999999</v>
      </c>
      <c r="L48" s="104">
        <v>-20.204778156996589</v>
      </c>
      <c r="M48" s="104">
        <v>0.67700000000000005</v>
      </c>
      <c r="N48" s="98" t="s">
        <v>640</v>
      </c>
    </row>
    <row r="49" spans="1:14" hidden="1" x14ac:dyDescent="0.35">
      <c r="A49" s="120" t="s">
        <v>654</v>
      </c>
      <c r="B49" s="138">
        <f>[1]!f_info_relatedcode(A49)</f>
        <v>0</v>
      </c>
      <c r="C49" s="120" t="s">
        <v>655</v>
      </c>
      <c r="D49" s="120" t="s">
        <v>656</v>
      </c>
      <c r="E49" s="119" t="str">
        <f>[1]!f_info_corp_fundmanagementcompany(A49)</f>
        <v>农银汇理基金</v>
      </c>
      <c r="F49" s="104">
        <v>30.623682300100004</v>
      </c>
      <c r="G49" s="104">
        <v>11.564357854021926</v>
      </c>
      <c r="H49" s="104">
        <v>80.771720833872834</v>
      </c>
      <c r="I49" s="104">
        <v>0.67700000000000005</v>
      </c>
      <c r="J49" s="104">
        <v>79.492165160699983</v>
      </c>
      <c r="K49" s="104">
        <v>0.95299999999999996</v>
      </c>
      <c r="L49" s="104">
        <v>-14.421382416291372</v>
      </c>
      <c r="M49" s="104">
        <v>0.86199999999999999</v>
      </c>
      <c r="N49" s="98" t="s">
        <v>640</v>
      </c>
    </row>
    <row r="50" spans="1:14" hidden="1" x14ac:dyDescent="0.35">
      <c r="A50" s="120" t="s">
        <v>659</v>
      </c>
      <c r="B50" s="138">
        <f>[1]!f_info_relatedcode(A50)</f>
        <v>0</v>
      </c>
      <c r="C50" s="120" t="s">
        <v>660</v>
      </c>
      <c r="D50" s="120" t="s">
        <v>661</v>
      </c>
      <c r="E50" s="119" t="str">
        <f>[1]!f_info_corp_fundmanagementcompany(A50)</f>
        <v>招商基金</v>
      </c>
      <c r="F50" s="104">
        <v>39.225620972000002</v>
      </c>
      <c r="G50" s="104">
        <v>3.9202874877491052</v>
      </c>
      <c r="H50" s="104">
        <v>97.3565441650548</v>
      </c>
      <c r="I50" s="104">
        <v>0.90900000000000003</v>
      </c>
      <c r="J50" s="104">
        <v>65.825446898002099</v>
      </c>
      <c r="K50" s="104">
        <v>0.81100000000000005</v>
      </c>
      <c r="L50" s="104">
        <v>-12.5114995400184</v>
      </c>
      <c r="M50" s="104">
        <v>0.9</v>
      </c>
      <c r="N50" s="98" t="s">
        <v>640</v>
      </c>
    </row>
    <row r="51" spans="1:14" hidden="1" x14ac:dyDescent="0.35">
      <c r="A51" s="120" t="s">
        <v>665</v>
      </c>
      <c r="B51" s="138" t="str">
        <f>[1]!f_info_relatedcode(A51)</f>
        <v>013505.OF</v>
      </c>
      <c r="C51" s="120" t="s">
        <v>666</v>
      </c>
      <c r="D51" s="120" t="s">
        <v>667</v>
      </c>
      <c r="E51" s="119" t="str">
        <f>[1]!f_info_corp_fundmanagementcompany(A51)</f>
        <v>华安基金</v>
      </c>
      <c r="F51" s="104">
        <v>24.300899404899997</v>
      </c>
      <c r="G51" s="104">
        <v>-1.9208605455243988</v>
      </c>
      <c r="H51" s="104">
        <v>90.888679070028061</v>
      </c>
      <c r="I51" s="104">
        <v>0.84699999999999998</v>
      </c>
      <c r="J51" s="104">
        <v>66.319444444444457</v>
      </c>
      <c r="K51" s="104">
        <v>0.82199999999999995</v>
      </c>
      <c r="L51" s="104">
        <v>-15.294117647058824</v>
      </c>
      <c r="M51" s="104">
        <v>0.84499999999999997</v>
      </c>
      <c r="N51" s="98" t="s">
        <v>640</v>
      </c>
    </row>
    <row r="52" spans="1:14" hidden="1" x14ac:dyDescent="0.35">
      <c r="A52" s="120" t="s">
        <v>669</v>
      </c>
      <c r="B52" s="138" t="str">
        <f>[1]!f_info_relatedcode(A52)</f>
        <v>012238.OF</v>
      </c>
      <c r="C52" s="120" t="s">
        <v>670</v>
      </c>
      <c r="D52" s="120" t="s">
        <v>671</v>
      </c>
      <c r="E52" s="119" t="str">
        <f>[1]!f_info_corp_fundmanagementcompany(A52)</f>
        <v>工银瑞信基金</v>
      </c>
      <c r="F52" s="104">
        <v>28.7759127054</v>
      </c>
      <c r="G52" s="104">
        <v>28.571428571428577</v>
      </c>
      <c r="H52" s="104">
        <v>92.667375132837421</v>
      </c>
      <c r="I52" s="104">
        <v>0.86899999999999999</v>
      </c>
      <c r="J52" s="104">
        <v>54.340836012861729</v>
      </c>
      <c r="K52" s="104">
        <v>0.60699999999999998</v>
      </c>
      <c r="L52" s="104">
        <v>-20.561941251596426</v>
      </c>
      <c r="M52" s="104">
        <v>0.66400000000000003</v>
      </c>
      <c r="N52" s="98" t="s">
        <v>640</v>
      </c>
    </row>
    <row r="53" spans="1:14" hidden="1" x14ac:dyDescent="0.35">
      <c r="A53" s="120" t="s">
        <v>672</v>
      </c>
      <c r="B53" s="138" t="str">
        <f>[1]!f_info_relatedcode(A53)</f>
        <v>001217.OF</v>
      </c>
      <c r="C53" s="120" t="s">
        <v>673</v>
      </c>
      <c r="D53" s="120" t="s">
        <v>674</v>
      </c>
      <c r="E53" s="119" t="str">
        <f>[1]!f_info_corp_fundmanagementcompany(A53)</f>
        <v>易方达基金</v>
      </c>
      <c r="F53" s="104">
        <v>110.3498792261</v>
      </c>
      <c r="G53" s="104">
        <v>8.7971936478272497</v>
      </c>
      <c r="H53" s="104">
        <v>83.692458374143001</v>
      </c>
      <c r="I53" s="104">
        <v>0.74099999999999999</v>
      </c>
      <c r="J53" s="104">
        <v>58.882854926299466</v>
      </c>
      <c r="K53" s="104">
        <v>0.70199999999999996</v>
      </c>
      <c r="L53" s="104">
        <v>2.8731045490822056</v>
      </c>
      <c r="M53" s="104">
        <v>0.995</v>
      </c>
      <c r="N53" s="98" t="s">
        <v>640</v>
      </c>
    </row>
    <row r="54" spans="1:14" hidden="1" x14ac:dyDescent="0.35">
      <c r="A54" s="120" t="s">
        <v>678</v>
      </c>
      <c r="B54" s="138">
        <f>[1]!f_info_relatedcode(A54)</f>
        <v>0</v>
      </c>
      <c r="C54" s="120" t="s">
        <v>679</v>
      </c>
      <c r="D54" s="120" t="s">
        <v>668</v>
      </c>
      <c r="E54" s="119" t="str">
        <f>[1]!f_info_corp_fundmanagementcompany(A54)</f>
        <v>上投摩根基金</v>
      </c>
      <c r="F54" s="104">
        <v>67.4530883483</v>
      </c>
      <c r="G54" s="104">
        <v>6.8375781197500176</v>
      </c>
      <c r="H54" s="104">
        <v>103.98903358464699</v>
      </c>
      <c r="I54" s="104">
        <v>0.94899999999999995</v>
      </c>
      <c r="J54" s="104">
        <v>65.988700564971765</v>
      </c>
      <c r="K54" s="104">
        <v>0.81399999999999995</v>
      </c>
      <c r="L54" s="104">
        <v>-20.34203420342034</v>
      </c>
      <c r="M54" s="104">
        <v>0.67</v>
      </c>
      <c r="N54" s="98" t="s">
        <v>640</v>
      </c>
    </row>
    <row r="55" spans="1:14" hidden="1" x14ac:dyDescent="0.35">
      <c r="A55" s="120" t="s">
        <v>682</v>
      </c>
      <c r="B55" s="138" t="str">
        <f>[1]!f_info_relatedcode(A55)</f>
        <v>010685.OF</v>
      </c>
      <c r="C55" s="120" t="s">
        <v>683</v>
      </c>
      <c r="D55" s="120" t="s">
        <v>671</v>
      </c>
      <c r="E55" s="119" t="str">
        <f>[1]!f_info_corp_fundmanagementcompany(A55)</f>
        <v>工银瑞信基金</v>
      </c>
      <c r="F55" s="104">
        <v>125.4177812562</v>
      </c>
      <c r="G55" s="104">
        <v>27.096436058700206</v>
      </c>
      <c r="H55" s="104">
        <v>103.19488817891373</v>
      </c>
      <c r="I55" s="104">
        <v>0.94199999999999995</v>
      </c>
      <c r="J55" s="104">
        <v>69.285083848190638</v>
      </c>
      <c r="K55" s="104">
        <v>0.84799999999999998</v>
      </c>
      <c r="L55" s="104">
        <v>-19.301994301994295</v>
      </c>
      <c r="M55" s="104">
        <v>0.71699999999999997</v>
      </c>
      <c r="N55" s="98" t="s">
        <v>640</v>
      </c>
    </row>
    <row r="56" spans="1:14" hidden="1" x14ac:dyDescent="0.35">
      <c r="A56" s="120" t="s">
        <v>684</v>
      </c>
      <c r="B56" s="138" t="str">
        <f>[1]!f_info_relatedcode(A56)</f>
        <v>005765.OF</v>
      </c>
      <c r="C56" s="120" t="s">
        <v>685</v>
      </c>
      <c r="D56" s="120" t="s">
        <v>686</v>
      </c>
      <c r="E56" s="119" t="str">
        <f>[1]!f_info_corp_fundmanagementcompany(A56)</f>
        <v>中欧基金</v>
      </c>
      <c r="F56" s="104">
        <v>67.20325381939999</v>
      </c>
      <c r="G56" s="104">
        <v>46.28095644748079</v>
      </c>
      <c r="H56" s="104">
        <v>58.243243243243249</v>
      </c>
      <c r="I56" s="104">
        <v>0.25600000000000001</v>
      </c>
      <c r="J56" s="104">
        <v>65.606282132745392</v>
      </c>
      <c r="K56" s="104">
        <v>0.80900000000000005</v>
      </c>
      <c r="L56" s="104">
        <v>-12.124847061111453</v>
      </c>
      <c r="M56" s="104">
        <v>0.90700000000000003</v>
      </c>
      <c r="N56" s="98" t="s">
        <v>640</v>
      </c>
    </row>
    <row r="57" spans="1:14" hidden="1" x14ac:dyDescent="0.35">
      <c r="A57" s="120" t="s">
        <v>690</v>
      </c>
      <c r="B57" s="138">
        <f>[1]!f_info_relatedcode(A57)</f>
        <v>0</v>
      </c>
      <c r="C57" s="120" t="s">
        <v>691</v>
      </c>
      <c r="D57" s="120" t="s">
        <v>692</v>
      </c>
      <c r="E57" s="119" t="str">
        <f>[1]!f_info_corp_fundmanagementcompany(A57)</f>
        <v>易方达基金</v>
      </c>
      <c r="F57" s="104">
        <v>35.766910395899998</v>
      </c>
      <c r="G57" s="104">
        <v>34.637588197562557</v>
      </c>
      <c r="H57" s="104">
        <v>107.17607973421927</v>
      </c>
      <c r="I57" s="104">
        <v>0.96</v>
      </c>
      <c r="J57" s="104">
        <v>60.233297985153769</v>
      </c>
      <c r="K57" s="104">
        <v>0.73599999999999999</v>
      </c>
      <c r="L57" s="104">
        <v>-14.038286235186876</v>
      </c>
      <c r="M57" s="104">
        <v>0.871</v>
      </c>
      <c r="N57" s="98" t="s">
        <v>640</v>
      </c>
    </row>
    <row r="58" spans="1:14" hidden="1" x14ac:dyDescent="0.35">
      <c r="A58" s="120" t="s">
        <v>697</v>
      </c>
      <c r="B58" s="138">
        <f>[1]!f_info_relatedcode(A58)</f>
        <v>0</v>
      </c>
      <c r="C58" s="120" t="s">
        <v>698</v>
      </c>
      <c r="D58" s="120" t="s">
        <v>647</v>
      </c>
      <c r="E58" s="119" t="str">
        <f>[1]!f_info_corp_fundmanagementcompany(A58)</f>
        <v>华商基金</v>
      </c>
      <c r="F58" s="104">
        <v>19.7558164993</v>
      </c>
      <c r="G58" s="104">
        <v>31.340659340659343</v>
      </c>
      <c r="H58" s="104">
        <v>118.33013435700575</v>
      </c>
      <c r="I58" s="104">
        <v>0.98399999999999999</v>
      </c>
      <c r="J58" s="104">
        <v>68.810289389067535</v>
      </c>
      <c r="K58" s="104">
        <v>0.84199999999999997</v>
      </c>
      <c r="L58" s="104">
        <v>-21.265822784810133</v>
      </c>
      <c r="M58" s="104">
        <v>0.63200000000000001</v>
      </c>
      <c r="N58" s="98" t="s">
        <v>640</v>
      </c>
    </row>
    <row r="59" spans="1:14" hidden="1" x14ac:dyDescent="0.35">
      <c r="A59" s="120" t="s">
        <v>704</v>
      </c>
      <c r="B59" s="138">
        <f>[1]!f_info_relatedcode(A59)</f>
        <v>0</v>
      </c>
      <c r="C59" s="120" t="s">
        <v>705</v>
      </c>
      <c r="D59" s="120" t="s">
        <v>706</v>
      </c>
      <c r="E59" s="119" t="str">
        <f>[1]!f_info_corp_fundmanagementcompany(A59)</f>
        <v>华夏基金</v>
      </c>
      <c r="F59" s="104">
        <v>31.867458769099997</v>
      </c>
      <c r="G59" s="104">
        <v>11.177884615384611</v>
      </c>
      <c r="H59" s="104">
        <v>86.966292134831463</v>
      </c>
      <c r="I59" s="104">
        <v>0.78800000000000003</v>
      </c>
      <c r="J59" s="104">
        <v>65.841584158415841</v>
      </c>
      <c r="K59" s="104">
        <v>0.81299999999999994</v>
      </c>
      <c r="L59" s="104">
        <v>-19.038076152304605</v>
      </c>
      <c r="M59" s="104">
        <v>0.73399999999999999</v>
      </c>
      <c r="N59" s="98" t="s">
        <v>640</v>
      </c>
    </row>
    <row r="60" spans="1:14" hidden="1" x14ac:dyDescent="0.35">
      <c r="A60" s="120" t="s">
        <v>707</v>
      </c>
      <c r="B60" s="138" t="str">
        <f>[1]!f_info_relatedcode(A60)</f>
        <v>003096.OF</v>
      </c>
      <c r="C60" s="120" t="s">
        <v>708</v>
      </c>
      <c r="D60" s="120" t="s">
        <v>662</v>
      </c>
      <c r="E60" s="119" t="str">
        <f>[1]!f_info_corp_fundmanagementcompany(A60)</f>
        <v>中欧基金</v>
      </c>
      <c r="F60" s="104">
        <v>504.97722602070002</v>
      </c>
      <c r="G60" s="104">
        <v>11.425264634871885</v>
      </c>
      <c r="H60" s="104">
        <v>101.99296600234469</v>
      </c>
      <c r="I60" s="104">
        <v>0.93200000000000005</v>
      </c>
      <c r="J60" s="104">
        <v>75.227502527805868</v>
      </c>
      <c r="K60" s="104">
        <v>0.92100000000000004</v>
      </c>
      <c r="L60" s="104">
        <v>-16.014439032258061</v>
      </c>
      <c r="M60" s="104">
        <v>0.82199999999999995</v>
      </c>
      <c r="N60" s="98" t="s">
        <v>640</v>
      </c>
    </row>
    <row r="61" spans="1:14" hidden="1" x14ac:dyDescent="0.35">
      <c r="A61" s="120" t="s">
        <v>709</v>
      </c>
      <c r="B61" s="138" t="str">
        <f>[1]!f_info_relatedcode(A61)</f>
        <v>014046.OF</v>
      </c>
      <c r="C61" s="120" t="s">
        <v>710</v>
      </c>
      <c r="D61" s="120" t="s">
        <v>711</v>
      </c>
      <c r="E61" s="119" t="str">
        <f>[1]!f_info_corp_fundmanagementcompany(A61)</f>
        <v>交银施罗德基金</v>
      </c>
      <c r="F61" s="104">
        <v>35.165563595599998</v>
      </c>
      <c r="G61" s="104">
        <v>9.1540130151843808</v>
      </c>
      <c r="H61" s="104">
        <v>98.947005006041778</v>
      </c>
      <c r="I61" s="104">
        <v>0.92</v>
      </c>
      <c r="J61" s="104">
        <v>72.652421093903158</v>
      </c>
      <c r="K61" s="104">
        <v>0.9</v>
      </c>
      <c r="L61" s="104">
        <v>-8.6423070034031912</v>
      </c>
      <c r="M61" s="104">
        <v>0.94899999999999995</v>
      </c>
      <c r="N61" s="98" t="s">
        <v>640</v>
      </c>
    </row>
    <row r="62" spans="1:14" hidden="1" x14ac:dyDescent="0.35">
      <c r="A62" s="120" t="s">
        <v>712</v>
      </c>
      <c r="B62" s="138" t="str">
        <f>[1]!f_info_relatedcode(A62)</f>
        <v>009163.OF</v>
      </c>
      <c r="C62" s="120" t="s">
        <v>713</v>
      </c>
      <c r="D62" s="120" t="s">
        <v>714</v>
      </c>
      <c r="E62" s="119" t="str">
        <f>[1]!f_info_corp_fundmanagementcompany(A62)</f>
        <v>广发基金</v>
      </c>
      <c r="F62" s="104">
        <v>140.3974262072</v>
      </c>
      <c r="G62" s="104">
        <v>8.0657514876568683</v>
      </c>
      <c r="H62" s="104">
        <v>102.26419591253055</v>
      </c>
      <c r="I62" s="104">
        <v>0.93400000000000005</v>
      </c>
      <c r="J62" s="104">
        <v>82.931015985409289</v>
      </c>
      <c r="K62" s="104">
        <v>0.97</v>
      </c>
      <c r="L62" s="104">
        <v>-18.123517526135466</v>
      </c>
      <c r="M62" s="104">
        <v>0.77</v>
      </c>
      <c r="N62" s="98" t="s">
        <v>640</v>
      </c>
    </row>
    <row r="63" spans="1:14" hidden="1" x14ac:dyDescent="0.35">
      <c r="A63" s="120" t="s">
        <v>715</v>
      </c>
      <c r="B63" s="138">
        <f>[1]!f_info_relatedcode(A63)</f>
        <v>0</v>
      </c>
      <c r="C63" s="120" t="s">
        <v>716</v>
      </c>
      <c r="D63" s="120" t="s">
        <v>717</v>
      </c>
      <c r="E63" s="119" t="str">
        <f>[1]!f_info_corp_fundmanagementcompany(A63)</f>
        <v>鹏华基金</v>
      </c>
      <c r="F63" s="104">
        <v>14.0353490472</v>
      </c>
      <c r="G63" s="104">
        <v>12.678761134264926</v>
      </c>
      <c r="H63" s="104">
        <v>93.103992425437895</v>
      </c>
      <c r="I63" s="104">
        <v>0.873</v>
      </c>
      <c r="J63" s="104">
        <v>58.186772355709671</v>
      </c>
      <c r="K63" s="104">
        <v>0.68700000000000006</v>
      </c>
      <c r="L63" s="104">
        <v>-20.648648648648653</v>
      </c>
      <c r="M63" s="104">
        <v>0.66</v>
      </c>
      <c r="N63" s="98" t="s">
        <v>640</v>
      </c>
    </row>
    <row r="64" spans="1:14" hidden="1" x14ac:dyDescent="0.35">
      <c r="A64" s="120" t="s">
        <v>718</v>
      </c>
      <c r="B64" s="138">
        <f>[1]!f_info_relatedcode(A64)</f>
        <v>0</v>
      </c>
      <c r="C64" s="120" t="s">
        <v>719</v>
      </c>
      <c r="D64" s="120" t="s">
        <v>720</v>
      </c>
      <c r="E64" s="119" t="str">
        <f>[1]!f_info_corp_fundmanagementcompany(A64)</f>
        <v>富国基金</v>
      </c>
      <c r="F64" s="104">
        <v>44.341065660699996</v>
      </c>
      <c r="G64" s="104">
        <v>10.898934393879596</v>
      </c>
      <c r="H64" s="104">
        <v>90.135072731470785</v>
      </c>
      <c r="I64" s="104">
        <v>0.83799999999999997</v>
      </c>
      <c r="J64" s="104">
        <v>67.317212490479832</v>
      </c>
      <c r="K64" s="104">
        <v>0.83099999999999996</v>
      </c>
      <c r="L64" s="104">
        <v>3.1627541498870455</v>
      </c>
      <c r="M64" s="104">
        <v>0.997</v>
      </c>
      <c r="N64" s="98" t="s">
        <v>640</v>
      </c>
    </row>
    <row r="65" spans="1:14" hidden="1" x14ac:dyDescent="0.35">
      <c r="A65" s="120" t="s">
        <v>724</v>
      </c>
      <c r="B65" s="138" t="str">
        <f>[1]!f_info_relatedcode(A65)</f>
        <v>005304.OF</v>
      </c>
      <c r="C65" s="120" t="s">
        <v>725</v>
      </c>
      <c r="D65" s="120" t="s">
        <v>726</v>
      </c>
      <c r="E65" s="119" t="str">
        <f>[1]!f_info_corp_fundmanagementcompany(A65)</f>
        <v>嘉实基金</v>
      </c>
      <c r="F65" s="104">
        <v>18.190747657700001</v>
      </c>
      <c r="G65" s="104">
        <v>15.753516409912919</v>
      </c>
      <c r="H65" s="104">
        <v>82.34000977039571</v>
      </c>
      <c r="I65" s="104">
        <v>0.71499999999999997</v>
      </c>
      <c r="J65" s="104">
        <v>60.089916506101481</v>
      </c>
      <c r="K65" s="104">
        <v>0.72699999999999998</v>
      </c>
      <c r="L65" s="104">
        <v>-22.198921509886162</v>
      </c>
      <c r="M65" s="104">
        <v>0.59899999999999998</v>
      </c>
      <c r="N65" s="98" t="s">
        <v>640</v>
      </c>
    </row>
    <row r="66" spans="1:14" ht="28.3" hidden="1" x14ac:dyDescent="0.35">
      <c r="A66" s="120" t="s">
        <v>733</v>
      </c>
      <c r="B66" s="138" t="str">
        <f>[1]!f_info_relatedcode(A66)</f>
        <v>011895.OF,F050026.OF</v>
      </c>
      <c r="C66" s="120" t="s">
        <v>734</v>
      </c>
      <c r="D66" s="120" t="s">
        <v>735</v>
      </c>
      <c r="E66" s="119" t="str">
        <f>[1]!f_info_corp_fundmanagementcompany(A66)</f>
        <v>博时基金</v>
      </c>
      <c r="F66" s="104">
        <v>60.048084636700004</v>
      </c>
      <c r="G66" s="104">
        <v>5.7299096528768318</v>
      </c>
      <c r="H66" s="104">
        <v>88.103756708407857</v>
      </c>
      <c r="I66" s="104">
        <v>0.81</v>
      </c>
      <c r="J66" s="104">
        <v>84.100080710250197</v>
      </c>
      <c r="K66" s="104">
        <v>0.97099999999999997</v>
      </c>
      <c r="L66" s="104">
        <v>-19.493177387914219</v>
      </c>
      <c r="M66" s="104">
        <v>0.71299999999999997</v>
      </c>
      <c r="N66" s="98" t="s">
        <v>640</v>
      </c>
    </row>
    <row r="67" spans="1:14" ht="28.3" hidden="1" x14ac:dyDescent="0.35">
      <c r="A67" s="120" t="s">
        <v>739</v>
      </c>
      <c r="B67" s="138" t="str">
        <f>[1]!f_info_relatedcode(A67)</f>
        <v>009275.OF,F161616.OF</v>
      </c>
      <c r="C67" s="120" t="s">
        <v>740</v>
      </c>
      <c r="D67" s="120" t="s">
        <v>741</v>
      </c>
      <c r="E67" s="119" t="str">
        <f>[1]!f_info_corp_fundmanagementcompany(A67)</f>
        <v>融通基金</v>
      </c>
      <c r="F67" s="104">
        <v>21.804575224299999</v>
      </c>
      <c r="G67" s="104">
        <v>6.2746504123341609</v>
      </c>
      <c r="H67" s="104">
        <v>102.54175744371823</v>
      </c>
      <c r="I67" s="104">
        <v>0.93700000000000006</v>
      </c>
      <c r="J67" s="104">
        <v>58.597285067873294</v>
      </c>
      <c r="K67" s="104">
        <v>0.69899999999999995</v>
      </c>
      <c r="L67" s="104">
        <v>-13.248282630029431</v>
      </c>
      <c r="M67" s="104">
        <v>0.88300000000000001</v>
      </c>
      <c r="N67" s="98" t="s">
        <v>640</v>
      </c>
    </row>
    <row r="68" spans="1:14" hidden="1" x14ac:dyDescent="0.35">
      <c r="A68" s="120" t="s">
        <v>742</v>
      </c>
      <c r="B68" s="138">
        <f>[1]!f_info_relatedcode(A68)</f>
        <v>0</v>
      </c>
      <c r="C68" s="120" t="s">
        <v>743</v>
      </c>
      <c r="D68" s="120" t="s">
        <v>744</v>
      </c>
      <c r="E68" s="119" t="str">
        <f>[1]!f_info_corp_fundmanagementcompany(A68)</f>
        <v>万家基金</v>
      </c>
      <c r="F68" s="104">
        <v>171.54742374360001</v>
      </c>
      <c r="G68" s="104">
        <v>4.9955047026913011</v>
      </c>
      <c r="H68" s="104">
        <v>97.813979679236368</v>
      </c>
      <c r="I68" s="104">
        <v>0.91300000000000003</v>
      </c>
      <c r="J68" s="104">
        <v>89.802130898021304</v>
      </c>
      <c r="K68" s="104">
        <v>0.98499999999999999</v>
      </c>
      <c r="L68" s="104">
        <v>-12.669980852864725</v>
      </c>
      <c r="M68" s="104">
        <v>0.89600000000000002</v>
      </c>
      <c r="N68" s="98" t="s">
        <v>640</v>
      </c>
    </row>
    <row r="69" spans="1:14" hidden="1" x14ac:dyDescent="0.35">
      <c r="A69" s="120" t="s">
        <v>768</v>
      </c>
      <c r="B69" s="138" t="str">
        <f>[1]!f_info_relatedcode(A69)</f>
        <v>960015.OF</v>
      </c>
      <c r="C69" s="120" t="s">
        <v>769</v>
      </c>
      <c r="D69" s="120" t="s">
        <v>732</v>
      </c>
      <c r="E69" s="119" t="str">
        <f>[1]!f_info_corp_fundmanagementcompany(A69)</f>
        <v>汇添富基金</v>
      </c>
      <c r="F69" s="104">
        <v>71.1272293185</v>
      </c>
      <c r="G69" s="104">
        <v>8.6073500967118104</v>
      </c>
      <c r="H69" s="104">
        <v>92.31246125232488</v>
      </c>
      <c r="I69" s="104">
        <v>0.85899999999999999</v>
      </c>
      <c r="J69" s="104">
        <v>61.333809516892821</v>
      </c>
      <c r="K69" s="104">
        <v>0.75700000000000001</v>
      </c>
      <c r="L69" s="104">
        <v>-18.481595092024548</v>
      </c>
      <c r="M69" s="104">
        <v>0.748</v>
      </c>
      <c r="N69" s="98" t="s">
        <v>640</v>
      </c>
    </row>
    <row r="70" spans="1:14" hidden="1" x14ac:dyDescent="0.35">
      <c r="A70" s="120" t="s">
        <v>2461</v>
      </c>
      <c r="B70" s="138">
        <f>[1]!f_info_relatedcode(A70)</f>
        <v>0</v>
      </c>
      <c r="C70" s="120" t="s">
        <v>2462</v>
      </c>
      <c r="D70" s="120" t="s">
        <v>2463</v>
      </c>
      <c r="E70" s="119" t="str">
        <f>[1]!f_info_corp_fundmanagementcompany(A70)</f>
        <v>申万菱信基金</v>
      </c>
      <c r="F70" s="104">
        <v>4.5759224389900002</v>
      </c>
      <c r="G70" s="105">
        <f>[1]!f_return_ytd(A70,"0","20210930")</f>
        <v>38.508371226234978</v>
      </c>
      <c r="H70" s="106">
        <v>110.0261551874455</v>
      </c>
      <c r="I70" s="104"/>
      <c r="J70" s="106">
        <v>48.056994818652846</v>
      </c>
      <c r="K70" s="104"/>
      <c r="L70" s="106">
        <v>-25.41062801932366</v>
      </c>
      <c r="M70" s="104"/>
      <c r="N70" s="107" t="s">
        <v>773</v>
      </c>
    </row>
    <row r="71" spans="1:14" hidden="1" x14ac:dyDescent="0.35">
      <c r="A71" s="121" t="s">
        <v>770</v>
      </c>
      <c r="B71" s="138">
        <f>[1]!f_info_relatedcode(A71)</f>
        <v>0</v>
      </c>
      <c r="C71" s="121" t="s">
        <v>771</v>
      </c>
      <c r="D71" s="121" t="s">
        <v>772</v>
      </c>
      <c r="E71" s="119" t="str">
        <f>[1]!f_info_corp_fundmanagementcompany(A71)</f>
        <v>农银汇理基金</v>
      </c>
      <c r="F71" s="108">
        <v>37.450474299600003</v>
      </c>
      <c r="G71" s="105">
        <f>[1]!f_return_ytd(A71,"0","20210930")</f>
        <v>41.078532890075749</v>
      </c>
      <c r="H71" s="108">
        <v>153.84242927301653</v>
      </c>
      <c r="I71" s="108">
        <v>0.97399999999999998</v>
      </c>
      <c r="J71" s="108">
        <v>55.94064767681143</v>
      </c>
      <c r="K71" s="108">
        <v>0.67600000000000005</v>
      </c>
      <c r="L71" s="108">
        <v>-36.612659618289165</v>
      </c>
      <c r="M71" s="108">
        <v>0.1</v>
      </c>
      <c r="N71" s="107" t="s">
        <v>773</v>
      </c>
    </row>
    <row r="72" spans="1:14" hidden="1" x14ac:dyDescent="0.35">
      <c r="A72" s="121" t="s">
        <v>644</v>
      </c>
      <c r="B72" s="138">
        <f>[1]!f_info_relatedcode(A72)</f>
        <v>0</v>
      </c>
      <c r="C72" s="121" t="s">
        <v>645</v>
      </c>
      <c r="D72" s="121" t="s">
        <v>646</v>
      </c>
      <c r="E72" s="119" t="str">
        <f>[1]!f_info_corp_fundmanagementcompany(A72)</f>
        <v>鹏华基金</v>
      </c>
      <c r="F72" s="108">
        <v>17.121661941900001</v>
      </c>
      <c r="G72" s="105">
        <f>[1]!f_return_ytd(A72,"0","20210930")</f>
        <v>36.603502038858259</v>
      </c>
      <c r="H72" s="108">
        <v>117.24856696195933</v>
      </c>
      <c r="I72" s="108">
        <v>0.82</v>
      </c>
      <c r="J72" s="108">
        <v>34.545454545454547</v>
      </c>
      <c r="K72" s="108">
        <v>0.26400000000000001</v>
      </c>
      <c r="L72" s="108">
        <v>-19.572553430821152</v>
      </c>
      <c r="M72" s="108">
        <v>0.83299999999999996</v>
      </c>
      <c r="N72" s="107" t="s">
        <v>773</v>
      </c>
    </row>
    <row r="73" spans="1:14" hidden="1" x14ac:dyDescent="0.35">
      <c r="A73" s="121" t="s">
        <v>489</v>
      </c>
      <c r="B73" s="138">
        <f>[1]!f_info_relatedcode(A73)</f>
        <v>0</v>
      </c>
      <c r="C73" s="121" t="s">
        <v>490</v>
      </c>
      <c r="D73" s="121" t="s">
        <v>491</v>
      </c>
      <c r="E73" s="119" t="str">
        <f>[1]!f_info_corp_fundmanagementcompany(A73)</f>
        <v>信达澳银基金</v>
      </c>
      <c r="F73" s="108">
        <v>115.5402701303</v>
      </c>
      <c r="G73" s="105">
        <f>[1]!f_return_ytd(A73,"0","20210930")</f>
        <v>41.544715447154481</v>
      </c>
      <c r="H73" s="108">
        <v>59.602076124567482</v>
      </c>
      <c r="I73" s="108">
        <v>5.0999999999999997E-2</v>
      </c>
      <c r="J73" s="108">
        <v>93.949579831932738</v>
      </c>
      <c r="K73" s="108">
        <v>1</v>
      </c>
      <c r="L73" s="108">
        <v>-16.076443337819661</v>
      </c>
      <c r="M73" s="108">
        <v>0.9</v>
      </c>
      <c r="N73" s="107" t="s">
        <v>773</v>
      </c>
    </row>
    <row r="74" spans="1:14" hidden="1" x14ac:dyDescent="0.35">
      <c r="A74" s="121" t="s">
        <v>586</v>
      </c>
      <c r="B74" s="138" t="str">
        <f>[1]!f_info_relatedcode(A74)</f>
        <v>001644.OF</v>
      </c>
      <c r="C74" s="121" t="s">
        <v>587</v>
      </c>
      <c r="D74" s="121" t="s">
        <v>588</v>
      </c>
      <c r="E74" s="119" t="str">
        <f>[1]!f_info_corp_fundmanagementcompany(A74)</f>
        <v>汇丰晋信基金</v>
      </c>
      <c r="F74" s="108">
        <v>33.317374418299998</v>
      </c>
      <c r="G74" s="105">
        <f>[1]!f_return_ytd(A74,"0","20210930")</f>
        <v>29.349695686689593</v>
      </c>
      <c r="H74" s="108">
        <v>131.36144486110049</v>
      </c>
      <c r="I74" s="108">
        <v>0.871</v>
      </c>
      <c r="J74" s="108">
        <v>73.836444911911641</v>
      </c>
      <c r="K74" s="108">
        <v>0.97</v>
      </c>
      <c r="L74" s="108">
        <v>-27.164750957854412</v>
      </c>
      <c r="M74" s="108">
        <v>0.46600000000000003</v>
      </c>
      <c r="N74" s="107" t="s">
        <v>773</v>
      </c>
    </row>
    <row r="75" spans="1:14" hidden="1" x14ac:dyDescent="0.35">
      <c r="A75" s="121" t="s">
        <v>690</v>
      </c>
      <c r="B75" s="138">
        <f>[1]!f_info_relatedcode(A75)</f>
        <v>0</v>
      </c>
      <c r="C75" s="121" t="s">
        <v>691</v>
      </c>
      <c r="D75" s="121" t="s">
        <v>692</v>
      </c>
      <c r="E75" s="119" t="str">
        <f>[1]!f_info_corp_fundmanagementcompany(A75)</f>
        <v>易方达基金</v>
      </c>
      <c r="F75" s="108">
        <v>35.766910395899998</v>
      </c>
      <c r="G75" s="105">
        <f>[1]!f_return_ytd(A75,"0","20210930")</f>
        <v>34.637588197562557</v>
      </c>
      <c r="H75" s="108">
        <v>107.17607973421927</v>
      </c>
      <c r="I75" s="108">
        <v>0.58899999999999997</v>
      </c>
      <c r="J75" s="108">
        <v>60.233297985153769</v>
      </c>
      <c r="K75" s="108">
        <v>0.73499999999999999</v>
      </c>
      <c r="L75" s="108">
        <v>-14.038286235186876</v>
      </c>
      <c r="M75" s="108">
        <v>0.96599999999999997</v>
      </c>
      <c r="N75" s="107" t="s">
        <v>773</v>
      </c>
    </row>
    <row r="76" spans="1:14" hidden="1" x14ac:dyDescent="0.35">
      <c r="A76" s="121" t="s">
        <v>521</v>
      </c>
      <c r="B76" s="138" t="str">
        <f>[1]!f_info_relatedcode(A76)</f>
        <v>005885.OF</v>
      </c>
      <c r="C76" s="121" t="s">
        <v>522</v>
      </c>
      <c r="D76" s="121" t="s">
        <v>523</v>
      </c>
      <c r="E76" s="119" t="str">
        <f>[1]!f_info_corp_fundmanagementcompany(A76)</f>
        <v>金鹰基金</v>
      </c>
      <c r="F76" s="108">
        <v>24.376258310700003</v>
      </c>
      <c r="G76" s="105">
        <f>[1]!f_return_ytd(A76,"0","20210930")</f>
        <v>37.285549036957697</v>
      </c>
      <c r="H76" s="108">
        <v>95.056062278510424</v>
      </c>
      <c r="I76" s="108">
        <v>0.435</v>
      </c>
      <c r="J76" s="108">
        <v>62.370062370062399</v>
      </c>
      <c r="K76" s="108">
        <v>0.85199999999999998</v>
      </c>
      <c r="L76" s="108">
        <v>4.0314650934120122</v>
      </c>
      <c r="M76" s="108">
        <v>1</v>
      </c>
      <c r="N76" s="107" t="s">
        <v>773</v>
      </c>
    </row>
    <row r="77" spans="1:14" hidden="1" x14ac:dyDescent="0.35">
      <c r="A77" s="121" t="s">
        <v>539</v>
      </c>
      <c r="B77" s="138">
        <f>[1]!f_info_relatedcode(A77)</f>
        <v>0</v>
      </c>
      <c r="C77" s="121" t="s">
        <v>540</v>
      </c>
      <c r="D77" s="121" t="s">
        <v>541</v>
      </c>
      <c r="E77" s="119" t="str">
        <f>[1]!f_info_corp_fundmanagementcompany(A77)</f>
        <v>嘉实基金</v>
      </c>
      <c r="F77" s="108">
        <v>16.224775902600001</v>
      </c>
      <c r="G77" s="105">
        <f>[1]!f_return_ytd(A77,"0","20210930")</f>
        <v>20.539033457249065</v>
      </c>
      <c r="H77" s="108">
        <v>58.624078624078621</v>
      </c>
      <c r="I77" s="108">
        <v>2.5000000000000001E-2</v>
      </c>
      <c r="J77" s="108">
        <v>61.881977671451338</v>
      </c>
      <c r="K77" s="108">
        <v>0.82299999999999995</v>
      </c>
      <c r="L77" s="108">
        <v>-17.402768622280821</v>
      </c>
      <c r="M77" s="108">
        <v>0.86599999999999999</v>
      </c>
      <c r="N77" s="107" t="s">
        <v>773</v>
      </c>
    </row>
    <row r="78" spans="1:14" hidden="1" x14ac:dyDescent="0.35">
      <c r="A78" s="121" t="s">
        <v>553</v>
      </c>
      <c r="B78" s="138">
        <f>[1]!f_info_relatedcode(A78)</f>
        <v>0</v>
      </c>
      <c r="C78" s="121" t="s">
        <v>554</v>
      </c>
      <c r="D78" s="121" t="s">
        <v>555</v>
      </c>
      <c r="E78" s="119" t="str">
        <f>[1]!f_info_corp_fundmanagementcompany(A78)</f>
        <v>工银瑞信基金</v>
      </c>
      <c r="F78" s="108">
        <v>27.064799175900003</v>
      </c>
      <c r="G78" s="105">
        <f>[1]!f_return_ytd(A78,"0","20210930")</f>
        <v>18.848167539267006</v>
      </c>
      <c r="H78" s="108">
        <v>134.88673139158578</v>
      </c>
      <c r="I78" s="108">
        <v>0.92300000000000004</v>
      </c>
      <c r="J78" s="108">
        <v>61.209593326381665</v>
      </c>
      <c r="K78" s="108">
        <v>0.76400000000000001</v>
      </c>
      <c r="L78" s="108">
        <v>-25.888717156105105</v>
      </c>
      <c r="M78" s="108">
        <v>0.53300000000000003</v>
      </c>
      <c r="N78" s="107" t="s">
        <v>773</v>
      </c>
    </row>
    <row r="79" spans="1:14" hidden="1" x14ac:dyDescent="0.35">
      <c r="A79" s="121" t="s">
        <v>774</v>
      </c>
      <c r="B79" s="138" t="str">
        <f>[1]!f_info_relatedcode(A79)</f>
        <v>006370.OF</v>
      </c>
      <c r="C79" s="121" t="s">
        <v>775</v>
      </c>
      <c r="D79" s="121" t="s">
        <v>585</v>
      </c>
      <c r="E79" s="119" t="str">
        <f>[1]!f_info_corp_fundmanagementcompany(A79)</f>
        <v>国海富兰克林基金</v>
      </c>
      <c r="F79" s="108">
        <v>39.8732371571</v>
      </c>
      <c r="G79" s="105">
        <f>[1]!f_return_ytd(A79,"0","20210930")</f>
        <v>3.8251366120218706</v>
      </c>
      <c r="H79" s="108">
        <v>63.184713375796164</v>
      </c>
      <c r="I79" s="108">
        <v>0.89200000000000002</v>
      </c>
      <c r="J79" s="108">
        <v>38.447971781305135</v>
      </c>
      <c r="K79" s="108">
        <v>0.88600000000000001</v>
      </c>
      <c r="L79" s="108">
        <v>-14.264264264264275</v>
      </c>
      <c r="M79" s="108">
        <v>0.71699999999999997</v>
      </c>
      <c r="N79" s="107" t="s">
        <v>776</v>
      </c>
    </row>
    <row r="80" spans="1:14" hidden="1" x14ac:dyDescent="0.35">
      <c r="A80" s="121" t="s">
        <v>583</v>
      </c>
      <c r="B80" s="138">
        <f>[1]!f_info_relatedcode(A80)</f>
        <v>0</v>
      </c>
      <c r="C80" s="121" t="s">
        <v>584</v>
      </c>
      <c r="D80" s="121" t="s">
        <v>585</v>
      </c>
      <c r="E80" s="119" t="str">
        <f>[1]!f_info_corp_fundmanagementcompany(A80)</f>
        <v>国海富兰克林基金</v>
      </c>
      <c r="F80" s="108">
        <v>110.60854409059999</v>
      </c>
      <c r="G80" s="105">
        <f>[1]!f_return_ytd(A80,"0","20210930")</f>
        <v>4.050833995234326</v>
      </c>
      <c r="H80" s="108">
        <v>68.09078771695593</v>
      </c>
      <c r="I80" s="108">
        <v>0.93799999999999994</v>
      </c>
      <c r="J80" s="108">
        <v>55.983350676378784</v>
      </c>
      <c r="K80" s="108">
        <v>0.98099999999999998</v>
      </c>
      <c r="L80" s="108">
        <v>-16.072980017376199</v>
      </c>
      <c r="M80" s="108">
        <v>0.58599999999999997</v>
      </c>
      <c r="N80" s="107" t="s">
        <v>776</v>
      </c>
    </row>
    <row r="81" spans="1:14" hidden="1" x14ac:dyDescent="0.35">
      <c r="A81" s="121" t="s">
        <v>777</v>
      </c>
      <c r="B81" s="138">
        <f>[1]!f_info_relatedcode(A81)</f>
        <v>0</v>
      </c>
      <c r="C81" s="121" t="s">
        <v>778</v>
      </c>
      <c r="D81" s="121" t="s">
        <v>779</v>
      </c>
      <c r="E81" s="119" t="str">
        <f>[1]!f_info_corp_fundmanagementcompany(A81)</f>
        <v>南方基金</v>
      </c>
      <c r="F81" s="108">
        <v>33.125959719699999</v>
      </c>
      <c r="G81" s="105">
        <f>[1]!f_return_ytd(A81,"0","20210930")</f>
        <v>-14.248136782113116</v>
      </c>
      <c r="H81" s="108">
        <v>100.6156552330695</v>
      </c>
      <c r="I81" s="108">
        <v>1</v>
      </c>
      <c r="J81" s="108">
        <v>39.802224969097644</v>
      </c>
      <c r="K81" s="108">
        <v>0.90500000000000003</v>
      </c>
      <c r="L81" s="108">
        <v>-20.310981535471328</v>
      </c>
      <c r="M81" s="108">
        <v>0.32600000000000001</v>
      </c>
      <c r="N81" s="107" t="s">
        <v>776</v>
      </c>
    </row>
    <row r="82" spans="1:14" hidden="1" x14ac:dyDescent="0.35">
      <c r="A82" s="121" t="s">
        <v>780</v>
      </c>
      <c r="B82" s="138" t="str">
        <f>[1]!f_info_relatedcode(A82)</f>
        <v>002333.OF</v>
      </c>
      <c r="C82" s="121" t="s">
        <v>781</v>
      </c>
      <c r="D82" s="121" t="s">
        <v>782</v>
      </c>
      <c r="E82" s="119" t="str">
        <f>[1]!f_info_corp_fundmanagementcompany(A82)</f>
        <v>汇丰晋信基金</v>
      </c>
      <c r="F82" s="108">
        <v>17.0952601585</v>
      </c>
      <c r="G82" s="105">
        <f>[1]!f_return_ytd(A82,"0","20210930")</f>
        <v>-10.412328196584749</v>
      </c>
      <c r="H82" s="108">
        <v>48.221313372945424</v>
      </c>
      <c r="I82" s="108">
        <v>0.753</v>
      </c>
      <c r="J82" s="108">
        <v>47.076818490822575</v>
      </c>
      <c r="K82" s="108">
        <v>0.96199999999999997</v>
      </c>
      <c r="L82" s="108">
        <v>-27.494991447827093</v>
      </c>
      <c r="M82" s="108">
        <v>0</v>
      </c>
      <c r="N82" s="107" t="s">
        <v>776</v>
      </c>
    </row>
    <row r="83" spans="1:14" hidden="1" x14ac:dyDescent="0.35">
      <c r="A83" s="121" t="s">
        <v>783</v>
      </c>
      <c r="B83" s="138" t="str">
        <f>[1]!f_info_relatedcode(A83)</f>
        <v>011114.OF</v>
      </c>
      <c r="C83" s="121" t="s">
        <v>784</v>
      </c>
      <c r="D83" s="121" t="s">
        <v>785</v>
      </c>
      <c r="E83" s="119" t="str">
        <f>[1]!f_info_corp_fundmanagementcompany(A83)</f>
        <v>富国基金</v>
      </c>
      <c r="F83" s="108">
        <v>98.737430629800002</v>
      </c>
      <c r="G83" s="105">
        <f>[1]!f_return_ytd(A83,"0","20210930")</f>
        <v>-4.3659553593328324</v>
      </c>
      <c r="H83" s="108">
        <v>47.347268388797929</v>
      </c>
      <c r="I83" s="108">
        <v>0.73799999999999999</v>
      </c>
      <c r="J83" s="108">
        <v>24.582929716930355</v>
      </c>
      <c r="K83" s="108">
        <v>0.52800000000000002</v>
      </c>
      <c r="L83" s="108">
        <v>-8.5456683653469181</v>
      </c>
      <c r="M83" s="108">
        <v>0.86899999999999999</v>
      </c>
      <c r="N83" s="107" t="s">
        <v>776</v>
      </c>
    </row>
    <row r="84" spans="1:14" hidden="1" x14ac:dyDescent="0.35">
      <c r="A84" s="121" t="s">
        <v>786</v>
      </c>
      <c r="B84" s="138" t="str">
        <f>[1]!f_info_relatedcode(A84)</f>
        <v>011117.OF</v>
      </c>
      <c r="C84" s="121" t="s">
        <v>787</v>
      </c>
      <c r="D84" s="121" t="s">
        <v>788</v>
      </c>
      <c r="E84" s="119" t="str">
        <f>[1]!f_info_corp_fundmanagementcompany(A84)</f>
        <v>富国基金</v>
      </c>
      <c r="F84" s="108">
        <v>87.506190549500005</v>
      </c>
      <c r="G84" s="105">
        <f>[1]!f_return_ytd(A84,"0","20210930")</f>
        <v>-4.4183044039592616</v>
      </c>
      <c r="H84" s="108">
        <v>67.868036602986024</v>
      </c>
      <c r="I84" s="108">
        <v>0.92300000000000004</v>
      </c>
      <c r="J84" s="108">
        <v>30.365009439899293</v>
      </c>
      <c r="K84" s="108">
        <v>0.754</v>
      </c>
      <c r="L84" s="108" t="s">
        <v>111</v>
      </c>
      <c r="M84" s="108">
        <v>0</v>
      </c>
      <c r="N84" s="107" t="s">
        <v>776</v>
      </c>
    </row>
    <row r="85" spans="1:14" hidden="1" x14ac:dyDescent="0.35">
      <c r="A85" s="121" t="s">
        <v>789</v>
      </c>
      <c r="B85" s="138" t="str">
        <f>[1]!f_info_relatedcode(A85)</f>
        <v>010591.OF</v>
      </c>
      <c r="C85" s="121" t="s">
        <v>790</v>
      </c>
      <c r="D85" s="121" t="s">
        <v>791</v>
      </c>
      <c r="E85" s="119" t="str">
        <f>[1]!f_info_corp_fundmanagementcompany(A85)</f>
        <v>富国基金</v>
      </c>
      <c r="F85" s="108">
        <v>59.400266171000005</v>
      </c>
      <c r="G85" s="105">
        <f>[1]!f_return_ytd(A85,"0","20210930")</f>
        <v>-1.8348623853211181</v>
      </c>
      <c r="H85" s="108">
        <v>52.319731693683657</v>
      </c>
      <c r="I85" s="108">
        <v>0.76900000000000002</v>
      </c>
      <c r="J85" s="108">
        <v>20.743296890231907</v>
      </c>
      <c r="K85" s="108">
        <v>0.47099999999999997</v>
      </c>
      <c r="L85" s="108">
        <v>-13.334878447292192</v>
      </c>
      <c r="M85" s="108">
        <v>0.80400000000000005</v>
      </c>
      <c r="N85" s="107" t="s">
        <v>776</v>
      </c>
    </row>
    <row r="86" spans="1:14" hidden="1" x14ac:dyDescent="0.35">
      <c r="A86" s="121" t="s">
        <v>792</v>
      </c>
      <c r="B86" s="138" t="str">
        <f>[1]!f_info_relatedcode(A86)</f>
        <v>010671.OF</v>
      </c>
      <c r="C86" s="121" t="s">
        <v>793</v>
      </c>
      <c r="D86" s="121" t="s">
        <v>794</v>
      </c>
      <c r="E86" s="119" t="str">
        <f>[1]!f_info_corp_fundmanagementcompany(A86)</f>
        <v>景顺长城基金</v>
      </c>
      <c r="F86" s="108">
        <v>18.706623925399999</v>
      </c>
      <c r="G86" s="105">
        <f>[1]!f_return_ytd(A86,"0","20210930")</f>
        <v>-7.6696165191740482</v>
      </c>
      <c r="H86" s="108">
        <v>61.399292402784546</v>
      </c>
      <c r="I86" s="108">
        <v>0.876</v>
      </c>
      <c r="J86" s="108">
        <v>25.632634921063648</v>
      </c>
      <c r="K86" s="108">
        <v>0.60299999999999998</v>
      </c>
      <c r="L86" s="108">
        <v>-8.1420400535356254</v>
      </c>
      <c r="M86" s="108">
        <v>0.97799999999999998</v>
      </c>
      <c r="N86" s="107" t="s">
        <v>776</v>
      </c>
    </row>
    <row r="87" spans="1:14" hidden="1" x14ac:dyDescent="0.35">
      <c r="A87" s="122" t="s">
        <v>795</v>
      </c>
      <c r="B87" s="138">
        <f>[1]!f_info_relatedcode(A87)</f>
        <v>0</v>
      </c>
      <c r="C87" s="123" t="s">
        <v>796</v>
      </c>
      <c r="D87" s="142" t="s">
        <v>555</v>
      </c>
      <c r="E87" s="119" t="str">
        <f>[1]!f_info_corp_fundmanagementcompany(A87)</f>
        <v>工银瑞信基金</v>
      </c>
      <c r="F87" s="108">
        <v>18.556644519500001</v>
      </c>
      <c r="G87" s="105">
        <f>[1]!f_return_ytd(A87,"0","20210930")</f>
        <v>10.13024602026049</v>
      </c>
      <c r="H87" s="108">
        <v>129.31415929203541</v>
      </c>
      <c r="I87" s="108">
        <v>0.88600000000000001</v>
      </c>
      <c r="J87" s="108">
        <v>48.281505728314244</v>
      </c>
      <c r="K87" s="108">
        <v>0.66600000000000004</v>
      </c>
      <c r="L87" s="108">
        <v>-41.864890580399617</v>
      </c>
      <c r="M87" s="108">
        <v>0</v>
      </c>
      <c r="N87" s="108" t="s">
        <v>797</v>
      </c>
    </row>
    <row r="88" spans="1:14" hidden="1" x14ac:dyDescent="0.35">
      <c r="A88" s="122" t="s">
        <v>798</v>
      </c>
      <c r="B88" s="138" t="str">
        <f>[1]!f_info_relatedcode(A88)</f>
        <v>002556.OF</v>
      </c>
      <c r="C88" s="123" t="s">
        <v>799</v>
      </c>
      <c r="D88" s="142" t="s">
        <v>800</v>
      </c>
      <c r="E88" s="119" t="str">
        <f>[1]!f_info_corp_fundmanagementcompany(A88)</f>
        <v>博时基金</v>
      </c>
      <c r="F88" s="108">
        <v>12.636463875699999</v>
      </c>
      <c r="G88" s="105">
        <f>[1]!f_return_ytd(A88,"0","20210930")</f>
        <v>14.057826520438688</v>
      </c>
      <c r="H88" s="108">
        <v>77.679362267493332</v>
      </c>
      <c r="I88" s="108">
        <v>0.58399999999999996</v>
      </c>
      <c r="J88" s="108">
        <v>49.081364829396314</v>
      </c>
      <c r="K88" s="108">
        <v>0.68700000000000006</v>
      </c>
      <c r="L88" s="108">
        <v>-18.240343347639488</v>
      </c>
      <c r="M88" s="108">
        <v>0.83299999999999996</v>
      </c>
      <c r="N88" s="108" t="s">
        <v>797</v>
      </c>
    </row>
    <row r="89" spans="1:14" hidden="1" x14ac:dyDescent="0.35">
      <c r="A89" s="122" t="s">
        <v>586</v>
      </c>
      <c r="B89" s="138" t="str">
        <f>[1]!f_info_relatedcode(A89)</f>
        <v>001644.OF</v>
      </c>
      <c r="C89" s="123" t="s">
        <v>587</v>
      </c>
      <c r="D89" s="142" t="s">
        <v>588</v>
      </c>
      <c r="E89" s="119" t="str">
        <f>[1]!f_info_corp_fundmanagementcompany(A89)</f>
        <v>汇丰晋信基金</v>
      </c>
      <c r="F89" s="108">
        <v>33.317374418299998</v>
      </c>
      <c r="G89" s="105">
        <f>[1]!f_return_ytd(A89,"0","20210930")</f>
        <v>29.349695686689593</v>
      </c>
      <c r="H89" s="108">
        <v>131.36144486110049</v>
      </c>
      <c r="I89" s="108">
        <v>0.92400000000000004</v>
      </c>
      <c r="J89" s="108">
        <v>73.836444911911641</v>
      </c>
      <c r="K89" s="108">
        <v>0.95799999999999996</v>
      </c>
      <c r="L89" s="108">
        <v>-27.164750957854412</v>
      </c>
      <c r="M89" s="108">
        <v>0.33300000000000002</v>
      </c>
      <c r="N89" s="108" t="s">
        <v>797</v>
      </c>
    </row>
    <row r="90" spans="1:14" hidden="1" x14ac:dyDescent="0.35">
      <c r="A90" s="189" t="s">
        <v>504</v>
      </c>
      <c r="B90" s="190" t="str">
        <f>[1]!f_info_relatedcode(A90)</f>
        <v>011323.OF</v>
      </c>
      <c r="C90" s="126" t="s">
        <v>505</v>
      </c>
      <c r="D90" s="191" t="s">
        <v>506</v>
      </c>
      <c r="E90" s="192" t="str">
        <f>[1]!f_info_corp_fundmanagementcompany(A90)</f>
        <v>国泰基金</v>
      </c>
      <c r="F90" s="193">
        <v>109.8359131181</v>
      </c>
      <c r="G90" s="194">
        <f>[1]!f_return_ytd(A90,"0","20210930")</f>
        <v>25.021758050478681</v>
      </c>
      <c r="H90" s="193">
        <v>112.97497683039852</v>
      </c>
      <c r="I90" s="193">
        <v>0.83</v>
      </c>
      <c r="J90" s="193">
        <v>53.257790368271976</v>
      </c>
      <c r="K90" s="193">
        <v>0.72899999999999998</v>
      </c>
      <c r="L90" s="193">
        <v>-28.252032520325205</v>
      </c>
      <c r="M90" s="193">
        <v>0.23799999999999999</v>
      </c>
      <c r="N90" s="193" t="s">
        <v>797</v>
      </c>
    </row>
    <row r="91" spans="1:14" hidden="1" x14ac:dyDescent="0.35">
      <c r="A91" s="122" t="s">
        <v>508</v>
      </c>
      <c r="B91" s="138" t="str">
        <f>[1]!f_info_relatedcode(A91)</f>
        <v>011306.OF</v>
      </c>
      <c r="C91" s="123" t="s">
        <v>509</v>
      </c>
      <c r="D91" s="142" t="s">
        <v>510</v>
      </c>
      <c r="E91" s="119" t="str">
        <f>[1]!f_info_corp_fundmanagementcompany(A91)</f>
        <v>富国基金</v>
      </c>
      <c r="F91" s="108">
        <v>52.947254947399998</v>
      </c>
      <c r="G91" s="105">
        <f>[1]!f_return_ytd(A91,"0","20210930")</f>
        <v>12.009553053565329</v>
      </c>
      <c r="H91" s="108">
        <v>91.000479870175454</v>
      </c>
      <c r="I91" s="108">
        <v>0.73499999999999999</v>
      </c>
      <c r="J91" s="108">
        <v>63.472485768500952</v>
      </c>
      <c r="K91" s="108">
        <v>0.93700000000000006</v>
      </c>
      <c r="L91" s="108">
        <v>-24.982206405693947</v>
      </c>
      <c r="M91" s="108">
        <v>0.5</v>
      </c>
      <c r="N91" s="108" t="s">
        <v>797</v>
      </c>
    </row>
    <row r="92" spans="1:14" hidden="1" x14ac:dyDescent="0.35">
      <c r="A92" s="122" t="s">
        <v>801</v>
      </c>
      <c r="B92" s="138" t="str">
        <f>[1]!f_info_relatedcode(A92)</f>
        <v>013188.OF</v>
      </c>
      <c r="C92" s="123" t="s">
        <v>802</v>
      </c>
      <c r="D92" s="142" t="s">
        <v>803</v>
      </c>
      <c r="E92" s="119" t="str">
        <f>[1]!f_info_corp_fundmanagementcompany(A92)</f>
        <v>华夏基金</v>
      </c>
      <c r="F92" s="108">
        <v>224.10238037009998</v>
      </c>
      <c r="G92" s="105">
        <f>[1]!f_return_ytd(A92,"0","20210930")</f>
        <v>40.73251942286349</v>
      </c>
      <c r="H92" s="108">
        <v>121.01390024529842</v>
      </c>
      <c r="I92" s="108">
        <v>0.86699999999999999</v>
      </c>
      <c r="J92" s="108">
        <v>50.491400491400519</v>
      </c>
      <c r="K92" s="108">
        <v>0.70799999999999996</v>
      </c>
      <c r="L92" s="108">
        <v>-25.252525252525253</v>
      </c>
      <c r="M92" s="108">
        <v>0.42799999999999999</v>
      </c>
      <c r="N92" s="108" t="s">
        <v>797</v>
      </c>
    </row>
    <row r="93" spans="1:14" hidden="1" x14ac:dyDescent="0.35">
      <c r="A93" s="122" t="s">
        <v>524</v>
      </c>
      <c r="B93" s="138" t="str">
        <f>[1]!f_info_relatedcode(A93)</f>
        <v>003985.OF</v>
      </c>
      <c r="C93" s="123" t="s">
        <v>525</v>
      </c>
      <c r="D93" s="142" t="s">
        <v>514</v>
      </c>
      <c r="E93" s="119" t="str">
        <f>[1]!f_info_corp_fundmanagementcompany(A93)</f>
        <v>嘉实基金</v>
      </c>
      <c r="F93" s="108">
        <v>55.507141509399993</v>
      </c>
      <c r="G93" s="105">
        <f>[1]!f_return_ytd(A93,"0","20210930")</f>
        <v>25.068264832086246</v>
      </c>
      <c r="H93" s="108">
        <v>107.37608471834095</v>
      </c>
      <c r="I93" s="108">
        <v>0.81100000000000005</v>
      </c>
      <c r="J93" s="108">
        <v>61.450518042157896</v>
      </c>
      <c r="K93" s="108">
        <v>0.91600000000000004</v>
      </c>
      <c r="L93" s="108">
        <v>-27.651874192158555</v>
      </c>
      <c r="M93" s="108">
        <v>0.309</v>
      </c>
      <c r="N93" s="108" t="s">
        <v>797</v>
      </c>
    </row>
    <row r="94" spans="1:14" hidden="1" x14ac:dyDescent="0.35">
      <c r="A94" s="122" t="s">
        <v>804</v>
      </c>
      <c r="B94" s="138" t="str">
        <f>[1]!f_info_relatedcode(A94)</f>
        <v>005969.OF</v>
      </c>
      <c r="C94" s="123" t="s">
        <v>805</v>
      </c>
      <c r="D94" s="142" t="s">
        <v>806</v>
      </c>
      <c r="E94" s="119" t="str">
        <f>[1]!f_info_corp_fundmanagementcompany(A94)</f>
        <v>创金合信基金</v>
      </c>
      <c r="F94" s="108">
        <v>115.1256882946</v>
      </c>
      <c r="G94" s="105">
        <f>[1]!f_return_ytd(A94,"0","20210930")</f>
        <v>25.407941981584848</v>
      </c>
      <c r="H94" s="108">
        <v>132.6633581472291</v>
      </c>
      <c r="I94" s="108">
        <v>0.94299999999999995</v>
      </c>
      <c r="J94" s="108">
        <v>55.612638068327783</v>
      </c>
      <c r="K94" s="108">
        <v>0.81200000000000006</v>
      </c>
      <c r="L94" s="108" t="s">
        <v>111</v>
      </c>
      <c r="M94" s="108">
        <v>0</v>
      </c>
      <c r="N94" s="108" t="s">
        <v>797</v>
      </c>
    </row>
    <row r="95" spans="1:14" hidden="1" x14ac:dyDescent="0.35">
      <c r="A95" s="122" t="s">
        <v>736</v>
      </c>
      <c r="B95" s="138" t="str">
        <f>[1]!f_info_relatedcode(A95)</f>
        <v>009277.OF</v>
      </c>
      <c r="C95" s="123" t="s">
        <v>737</v>
      </c>
      <c r="D95" s="142" t="s">
        <v>738</v>
      </c>
      <c r="E95" s="119" t="str">
        <f>[1]!f_info_corp_fundmanagementcompany(A95)</f>
        <v>融通基金</v>
      </c>
      <c r="F95" s="108">
        <v>62.4177599685</v>
      </c>
      <c r="G95" s="105">
        <f>[1]!f_return_ytd(A95,"0","20210930")</f>
        <v>-8.8867618985040853</v>
      </c>
      <c r="H95" s="108">
        <v>64.26940639269408</v>
      </c>
      <c r="I95" s="108">
        <v>0.35799999999999998</v>
      </c>
      <c r="J95" s="108">
        <v>87.198321091290694</v>
      </c>
      <c r="K95" s="108">
        <v>1</v>
      </c>
      <c r="L95" s="108">
        <v>-13.833634719710689</v>
      </c>
      <c r="M95" s="108">
        <v>0.95199999999999996</v>
      </c>
      <c r="N95" s="108" t="s">
        <v>797</v>
      </c>
    </row>
    <row r="96" spans="1:14" hidden="1" x14ac:dyDescent="0.35">
      <c r="A96" s="122" t="s">
        <v>553</v>
      </c>
      <c r="B96" s="138">
        <f>[1]!f_info_relatedcode(A96)</f>
        <v>0</v>
      </c>
      <c r="C96" s="123" t="s">
        <v>554</v>
      </c>
      <c r="D96" s="142" t="s">
        <v>555</v>
      </c>
      <c r="E96" s="119" t="str">
        <f>[1]!f_info_corp_fundmanagementcompany(A96)</f>
        <v>工银瑞信基金</v>
      </c>
      <c r="F96" s="108">
        <v>27.064799175900003</v>
      </c>
      <c r="G96" s="105">
        <f>[1]!f_return_ytd(A96,"0","20210930")</f>
        <v>18.848167539267006</v>
      </c>
      <c r="H96" s="108">
        <v>134.88673139158578</v>
      </c>
      <c r="I96" s="108">
        <v>0.96199999999999997</v>
      </c>
      <c r="J96" s="108">
        <v>61.209593326381665</v>
      </c>
      <c r="K96" s="108">
        <v>0.89500000000000002</v>
      </c>
      <c r="L96" s="108">
        <v>-25.888717156105105</v>
      </c>
      <c r="M96" s="108">
        <v>0.40400000000000003</v>
      </c>
      <c r="N96" s="108" t="s">
        <v>797</v>
      </c>
    </row>
    <row r="97" spans="1:14" hidden="1" x14ac:dyDescent="0.35">
      <c r="A97" s="122" t="s">
        <v>556</v>
      </c>
      <c r="B97" s="138" t="str">
        <f>[1]!f_info_relatedcode(A97)</f>
        <v>013312.OF</v>
      </c>
      <c r="C97" s="123" t="s">
        <v>557</v>
      </c>
      <c r="D97" s="142" t="s">
        <v>555</v>
      </c>
      <c r="E97" s="119" t="str">
        <f>[1]!f_info_corp_fundmanagementcompany(A97)</f>
        <v>工银瑞信基金</v>
      </c>
      <c r="F97" s="108">
        <v>14.5727604689</v>
      </c>
      <c r="G97" s="105">
        <f>[1]!f_return_ytd(A97,"0","20210930")</f>
        <v>10.63170933113129</v>
      </c>
      <c r="H97" s="108">
        <v>130.11876484560571</v>
      </c>
      <c r="I97" s="108">
        <v>0.90500000000000003</v>
      </c>
      <c r="J97" s="108">
        <v>57.698056801195797</v>
      </c>
      <c r="K97" s="108">
        <v>0.83299999999999996</v>
      </c>
      <c r="L97" s="108">
        <v>-37.535014005602235</v>
      </c>
      <c r="M97" s="108">
        <v>4.7E-2</v>
      </c>
      <c r="N97" s="108" t="s">
        <v>797</v>
      </c>
    </row>
    <row r="98" spans="1:14" hidden="1" x14ac:dyDescent="0.35">
      <c r="A98" s="122" t="s">
        <v>807</v>
      </c>
      <c r="B98" s="138" t="str">
        <f>[1]!f_info_relatedcode(A98)</f>
        <v>011113.OF</v>
      </c>
      <c r="C98" s="123" t="s">
        <v>808</v>
      </c>
      <c r="D98" s="142" t="s">
        <v>809</v>
      </c>
      <c r="E98" s="119" t="str">
        <f>[1]!f_info_corp_fundmanagementcompany(A98)</f>
        <v>富国基金</v>
      </c>
      <c r="F98" s="108">
        <v>137.01714436899999</v>
      </c>
      <c r="G98" s="105">
        <f>[1]!f_return_ytd(A98,"0","20210930")</f>
        <v>-0.40450736781276908</v>
      </c>
      <c r="H98" s="108">
        <v>100.83172147001933</v>
      </c>
      <c r="I98" s="108">
        <v>0.92800000000000005</v>
      </c>
      <c r="J98" s="108">
        <v>38.668271159245876</v>
      </c>
      <c r="K98" s="108">
        <v>0.85699999999999998</v>
      </c>
      <c r="L98" s="108" t="s">
        <v>111</v>
      </c>
      <c r="M98" s="108">
        <v>0</v>
      </c>
      <c r="N98" s="108" t="s">
        <v>810</v>
      </c>
    </row>
    <row r="99" spans="1:14" hidden="1" x14ac:dyDescent="0.35">
      <c r="A99" s="122" t="s">
        <v>811</v>
      </c>
      <c r="B99" s="138">
        <f>[1]!f_info_relatedcode(A99)</f>
        <v>0</v>
      </c>
      <c r="C99" s="123" t="s">
        <v>812</v>
      </c>
      <c r="D99" s="142" t="s">
        <v>813</v>
      </c>
      <c r="E99" s="119" t="str">
        <f>[1]!f_info_corp_fundmanagementcompany(A99)</f>
        <v>易方达基金</v>
      </c>
      <c r="F99" s="108">
        <v>142.89333320579999</v>
      </c>
      <c r="G99" s="105">
        <f>[1]!f_return_ytd(A99,"0","20210930")</f>
        <v>16.698292220113853</v>
      </c>
      <c r="H99" s="108">
        <v>96.153846153846132</v>
      </c>
      <c r="I99" s="108">
        <v>0.78500000000000003</v>
      </c>
      <c r="J99" s="108">
        <v>28.457869634340234</v>
      </c>
      <c r="K99" s="108">
        <v>0.35699999999999998</v>
      </c>
      <c r="L99" s="108">
        <v>-27.949599083619702</v>
      </c>
      <c r="M99" s="108">
        <v>0.23</v>
      </c>
      <c r="N99" s="108" t="s">
        <v>810</v>
      </c>
    </row>
    <row r="100" spans="1:14" hidden="1" x14ac:dyDescent="0.35">
      <c r="A100" s="122" t="s">
        <v>814</v>
      </c>
      <c r="B100" s="138" t="str">
        <f>[1]!f_info_relatedcode(A100)</f>
        <v>008960.OF</v>
      </c>
      <c r="C100" s="123" t="s">
        <v>815</v>
      </c>
      <c r="D100" s="142" t="s">
        <v>816</v>
      </c>
      <c r="E100" s="119" t="str">
        <f>[1]!f_info_corp_fundmanagementcompany(A100)</f>
        <v>长信基金</v>
      </c>
      <c r="F100" s="108">
        <v>11.3327989776</v>
      </c>
      <c r="G100" s="105">
        <f>[1]!f_return_ytd(A100,"0","20210930")</f>
        <v>13.304721030042909</v>
      </c>
      <c r="H100" s="108">
        <v>96.473744729781544</v>
      </c>
      <c r="I100" s="108">
        <v>0.85699999999999998</v>
      </c>
      <c r="J100" s="108">
        <v>31.314821010371368</v>
      </c>
      <c r="K100" s="108">
        <v>0.5</v>
      </c>
      <c r="L100" s="108">
        <v>-28.264522323571772</v>
      </c>
      <c r="M100" s="108">
        <v>0.153</v>
      </c>
      <c r="N100" s="108" t="s">
        <v>810</v>
      </c>
    </row>
    <row r="101" spans="1:14" hidden="1" x14ac:dyDescent="0.35">
      <c r="A101" s="122" t="s">
        <v>817</v>
      </c>
      <c r="B101" s="138" t="str">
        <f>[1]!f_info_relatedcode(A101)</f>
        <v>011592.OF</v>
      </c>
      <c r="C101" s="123" t="s">
        <v>818</v>
      </c>
      <c r="D101" s="142" t="s">
        <v>819</v>
      </c>
      <c r="E101" s="119" t="str">
        <f>[1]!f_info_corp_fundmanagementcompany(A101)</f>
        <v>博时基金</v>
      </c>
      <c r="F101" s="108">
        <v>59.890840646000001</v>
      </c>
      <c r="G101" s="105">
        <f>[1]!f_return_ytd(A101,"0","20210930")</f>
        <v>-4.9285362247407087E-2</v>
      </c>
      <c r="H101" s="108">
        <v>105.5724417426545</v>
      </c>
      <c r="I101" s="108">
        <v>1</v>
      </c>
      <c r="J101" s="108">
        <v>32.931726907630519</v>
      </c>
      <c r="K101" s="108">
        <v>0.64200000000000002</v>
      </c>
      <c r="L101" s="108">
        <v>-26.403940886699502</v>
      </c>
      <c r="M101" s="108">
        <v>0.38400000000000001</v>
      </c>
      <c r="N101" s="108" t="s">
        <v>810</v>
      </c>
    </row>
    <row r="102" spans="1:14" hidden="1" x14ac:dyDescent="0.35">
      <c r="A102" s="122" t="s">
        <v>820</v>
      </c>
      <c r="B102" s="138" t="str">
        <f>[1]!f_info_relatedcode(A102)</f>
        <v>012181.OF</v>
      </c>
      <c r="C102" s="123" t="s">
        <v>821</v>
      </c>
      <c r="D102" s="142" t="s">
        <v>822</v>
      </c>
      <c r="E102" s="119" t="str">
        <f>[1]!f_info_corp_fundmanagementcompany(A102)</f>
        <v>中银基金</v>
      </c>
      <c r="F102" s="108">
        <v>14.854904013599999</v>
      </c>
      <c r="G102" s="105">
        <f>[1]!f_return_ytd(A102,"0","20210930")</f>
        <v>34.472049689440986</v>
      </c>
      <c r="H102" s="108">
        <v>110.18276762402091</v>
      </c>
      <c r="I102" s="108">
        <v>0.93500000000000005</v>
      </c>
      <c r="J102" s="108">
        <v>53.692614770459087</v>
      </c>
      <c r="K102" s="108">
        <v>0.68</v>
      </c>
      <c r="L102" s="108">
        <v>-38.976857490864795</v>
      </c>
      <c r="M102" s="108">
        <v>3.9E-2</v>
      </c>
      <c r="N102" s="108" t="s">
        <v>823</v>
      </c>
    </row>
    <row r="103" spans="1:14" hidden="1" x14ac:dyDescent="0.35">
      <c r="A103" s="124" t="s">
        <v>690</v>
      </c>
      <c r="B103" s="138">
        <f>[1]!f_info_relatedcode(A103)</f>
        <v>0</v>
      </c>
      <c r="C103" s="123" t="s">
        <v>691</v>
      </c>
      <c r="D103" s="142" t="s">
        <v>692</v>
      </c>
      <c r="E103" s="119" t="str">
        <f>[1]!f_info_corp_fundmanagementcompany(A103)</f>
        <v>易方达基金</v>
      </c>
      <c r="F103" s="108">
        <v>35.766910395899998</v>
      </c>
      <c r="G103" s="105">
        <f>[1]!f_return_ytd(A103,"0","20210930")</f>
        <v>34.637588197562557</v>
      </c>
      <c r="H103" s="108">
        <v>107.17607973421927</v>
      </c>
      <c r="I103" s="108">
        <v>0.92300000000000004</v>
      </c>
      <c r="J103" s="108">
        <v>60.233297985153769</v>
      </c>
      <c r="K103" s="108">
        <v>0.73599999999999999</v>
      </c>
      <c r="L103" s="108">
        <v>-14.038286235186876</v>
      </c>
      <c r="M103" s="108">
        <v>0.873</v>
      </c>
      <c r="N103" s="108" t="s">
        <v>823</v>
      </c>
    </row>
    <row r="104" spans="1:14" hidden="1" x14ac:dyDescent="0.35">
      <c r="A104" s="124" t="s">
        <v>577</v>
      </c>
      <c r="B104" s="138">
        <f>[1]!f_info_relatedcode(A104)</f>
        <v>0</v>
      </c>
      <c r="C104" s="123" t="s">
        <v>578</v>
      </c>
      <c r="D104" s="142" t="s">
        <v>579</v>
      </c>
      <c r="E104" s="119" t="str">
        <f>[1]!f_info_corp_fundmanagementcompany(A104)</f>
        <v>中邮基金</v>
      </c>
      <c r="F104" s="108">
        <v>24.006455419400002</v>
      </c>
      <c r="G104" s="105">
        <f>[1]!f_return_ytd(A104,"0","20210930")</f>
        <v>13.378684807256228</v>
      </c>
      <c r="H104" s="108">
        <v>70.835639180962943</v>
      </c>
      <c r="I104" s="108">
        <v>0.46100000000000002</v>
      </c>
      <c r="J104" s="108">
        <v>71.671388101983013</v>
      </c>
      <c r="K104" s="108">
        <v>0.86799999999999999</v>
      </c>
      <c r="L104" s="108">
        <v>1.9249278152069318</v>
      </c>
      <c r="M104" s="108">
        <v>0.99199999999999999</v>
      </c>
      <c r="N104" s="108" t="s">
        <v>823</v>
      </c>
    </row>
    <row r="105" spans="1:14" hidden="1" x14ac:dyDescent="0.35">
      <c r="A105" s="124" t="s">
        <v>512</v>
      </c>
      <c r="B105" s="138">
        <f>[1]!f_info_relatedcode(A105)</f>
        <v>0</v>
      </c>
      <c r="C105" s="123" t="s">
        <v>513</v>
      </c>
      <c r="D105" s="142" t="s">
        <v>514</v>
      </c>
      <c r="E105" s="119" t="str">
        <f>[1]!f_info_corp_fundmanagementcompany(A105)</f>
        <v>嘉实基金</v>
      </c>
      <c r="F105" s="108">
        <v>48.234551884200002</v>
      </c>
      <c r="G105" s="105">
        <f>[1]!f_return_ytd(A105,"0","20210930")</f>
        <v>21.545732554906866</v>
      </c>
      <c r="H105" s="108">
        <v>93.283181085437946</v>
      </c>
      <c r="I105" s="108">
        <v>0.78800000000000003</v>
      </c>
      <c r="J105" s="108">
        <v>65.624999999999972</v>
      </c>
      <c r="K105" s="108">
        <v>0.79800000000000004</v>
      </c>
      <c r="L105" s="108">
        <v>-24.832214765100662</v>
      </c>
      <c r="M105" s="108">
        <v>0.53100000000000003</v>
      </c>
      <c r="N105" s="108" t="s">
        <v>823</v>
      </c>
    </row>
    <row r="106" spans="1:14" hidden="1" x14ac:dyDescent="0.35">
      <c r="A106" s="124" t="s">
        <v>763</v>
      </c>
      <c r="B106" s="138" t="str">
        <f>[1]!f_info_relatedcode(A106)</f>
        <v>010023.OF</v>
      </c>
      <c r="C106" s="123" t="s">
        <v>764</v>
      </c>
      <c r="D106" s="142" t="s">
        <v>511</v>
      </c>
      <c r="E106" s="119" t="str">
        <f>[1]!f_info_corp_fundmanagementcompany(A106)</f>
        <v>广发基金</v>
      </c>
      <c r="F106" s="108">
        <v>10.542546611599999</v>
      </c>
      <c r="G106" s="105">
        <f>[1]!f_return_ytd(A106,"0","20210930")</f>
        <v>16.564195298372503</v>
      </c>
      <c r="H106" s="108">
        <v>91.747572815533999</v>
      </c>
      <c r="I106" s="108">
        <v>0.76200000000000001</v>
      </c>
      <c r="J106" s="108">
        <v>68.176538908246215</v>
      </c>
      <c r="K106" s="108">
        <v>0.80500000000000005</v>
      </c>
      <c r="L106" s="108">
        <v>-35.889798957557709</v>
      </c>
      <c r="M106" s="108">
        <v>6.3E-2</v>
      </c>
      <c r="N106" s="108" t="s">
        <v>823</v>
      </c>
    </row>
    <row r="107" spans="1:14" hidden="1" x14ac:dyDescent="0.35">
      <c r="A107" s="124" t="s">
        <v>644</v>
      </c>
      <c r="B107" s="138">
        <f>[1]!f_info_relatedcode(A107)</f>
        <v>0</v>
      </c>
      <c r="C107" s="123" t="s">
        <v>645</v>
      </c>
      <c r="D107" s="142" t="s">
        <v>646</v>
      </c>
      <c r="E107" s="119" t="str">
        <f>[1]!f_info_corp_fundmanagementcompany(A107)</f>
        <v>鹏华基金</v>
      </c>
      <c r="F107" s="108">
        <v>17.121661941900001</v>
      </c>
      <c r="G107" s="105">
        <f>[1]!f_return_ytd(A107,"0","20210930")</f>
        <v>36.603502038858259</v>
      </c>
      <c r="H107" s="108">
        <v>117.24856696195933</v>
      </c>
      <c r="I107" s="108">
        <v>0.98</v>
      </c>
      <c r="J107" s="108">
        <v>34.545454545454547</v>
      </c>
      <c r="K107" s="108">
        <v>0.34699999999999998</v>
      </c>
      <c r="L107" s="108">
        <v>-19.572553430821152</v>
      </c>
      <c r="M107" s="108">
        <v>0.77700000000000002</v>
      </c>
      <c r="N107" s="108" t="s">
        <v>823</v>
      </c>
    </row>
    <row r="108" spans="1:14" hidden="1" x14ac:dyDescent="0.35">
      <c r="A108" s="124" t="s">
        <v>495</v>
      </c>
      <c r="B108" s="138">
        <f>[1]!f_info_relatedcode(A108)</f>
        <v>0</v>
      </c>
      <c r="C108" s="123" t="s">
        <v>496</v>
      </c>
      <c r="D108" s="142" t="s">
        <v>497</v>
      </c>
      <c r="E108" s="119" t="str">
        <f>[1]!f_info_corp_fundmanagementcompany(A108)</f>
        <v>东方基金</v>
      </c>
      <c r="F108" s="108">
        <v>17.3524156768</v>
      </c>
      <c r="G108" s="105">
        <f>[1]!f_return_ytd(A108,"0","20210930")</f>
        <v>24.293426484598278</v>
      </c>
      <c r="H108" s="108">
        <v>112.05387205387203</v>
      </c>
      <c r="I108" s="108">
        <v>0.94199999999999995</v>
      </c>
      <c r="J108" s="108">
        <v>56.004809860213442</v>
      </c>
      <c r="K108" s="108">
        <v>0.70099999999999996</v>
      </c>
      <c r="L108" s="108">
        <v>-29.949452401010952</v>
      </c>
      <c r="M108" s="108">
        <v>0.23</v>
      </c>
      <c r="N108" s="108" t="s">
        <v>823</v>
      </c>
    </row>
    <row r="109" spans="1:14" hidden="1" x14ac:dyDescent="0.35">
      <c r="A109" s="124" t="s">
        <v>824</v>
      </c>
      <c r="B109" s="138" t="str">
        <f>[1]!f_info_relatedcode(A109)</f>
        <v>009835.OF</v>
      </c>
      <c r="C109" s="123" t="s">
        <v>825</v>
      </c>
      <c r="D109" s="142" t="s">
        <v>826</v>
      </c>
      <c r="E109" s="119" t="str">
        <f>[1]!f_info_corp_fundmanagementcompany(A109)</f>
        <v>融通基金</v>
      </c>
      <c r="F109" s="108">
        <v>15.6034660907</v>
      </c>
      <c r="G109" s="105">
        <f>[1]!f_return_ytd(A109,"0","20210930")</f>
        <v>18.241167434715823</v>
      </c>
      <c r="H109" s="108">
        <v>105.54108453705899</v>
      </c>
      <c r="I109" s="108">
        <v>0.90300000000000002</v>
      </c>
      <c r="J109" s="108">
        <v>59.9044145390517</v>
      </c>
      <c r="K109" s="108">
        <v>0.72899999999999998</v>
      </c>
      <c r="L109" s="108" t="s">
        <v>111</v>
      </c>
      <c r="M109" s="108">
        <v>0</v>
      </c>
      <c r="N109" s="108" t="s">
        <v>823</v>
      </c>
    </row>
    <row r="110" spans="1:14" hidden="1" x14ac:dyDescent="0.35">
      <c r="A110" s="124" t="s">
        <v>504</v>
      </c>
      <c r="B110" s="138" t="str">
        <f>[1]!f_info_relatedcode(A110)</f>
        <v>011323.OF</v>
      </c>
      <c r="C110" s="123" t="s">
        <v>505</v>
      </c>
      <c r="D110" s="142" t="s">
        <v>506</v>
      </c>
      <c r="E110" s="119" t="str">
        <f>[1]!f_info_corp_fundmanagementcompany(A110)</f>
        <v>国泰基金</v>
      </c>
      <c r="F110" s="108">
        <v>109.8359131181</v>
      </c>
      <c r="G110" s="105">
        <f>[1]!f_return_ytd(A110,"0","20210930")</f>
        <v>25.021758050478681</v>
      </c>
      <c r="H110" s="108">
        <v>112.97497683039852</v>
      </c>
      <c r="I110" s="108">
        <v>0.96099999999999997</v>
      </c>
      <c r="J110" s="108">
        <v>53.257790368271976</v>
      </c>
      <c r="K110" s="108">
        <v>0.67300000000000004</v>
      </c>
      <c r="L110" s="108">
        <v>-28.252032520325205</v>
      </c>
      <c r="M110" s="108">
        <v>0.309</v>
      </c>
      <c r="N110" s="108" t="s">
        <v>823</v>
      </c>
    </row>
    <row r="111" spans="1:14" hidden="1" x14ac:dyDescent="0.35">
      <c r="A111" s="124" t="s">
        <v>482</v>
      </c>
      <c r="B111" s="138" t="str">
        <f>[1]!f_info_relatedcode(A111)</f>
        <v>012800.OF</v>
      </c>
      <c r="C111" s="123" t="s">
        <v>483</v>
      </c>
      <c r="D111" s="142" t="s">
        <v>484</v>
      </c>
      <c r="E111" s="119" t="str">
        <f>[1]!f_info_corp_fundmanagementcompany(A111)</f>
        <v>泰达宏利基金</v>
      </c>
      <c r="F111" s="108">
        <v>15.5417925648</v>
      </c>
      <c r="G111" s="105">
        <f>[1]!f_return_ytd(A111,"0","20210930")</f>
        <v>57.978723404255319</v>
      </c>
      <c r="H111" s="108">
        <v>106.21572212065813</v>
      </c>
      <c r="I111" s="108">
        <v>0.91600000000000004</v>
      </c>
      <c r="J111" s="108">
        <v>71.228615863141499</v>
      </c>
      <c r="K111" s="108">
        <v>0.85399999999999998</v>
      </c>
      <c r="L111" s="108">
        <v>-29.880043620501628</v>
      </c>
      <c r="M111" s="108">
        <v>0.23799999999999999</v>
      </c>
      <c r="N111" s="108" t="s">
        <v>823</v>
      </c>
    </row>
    <row r="112" spans="1:14" hidden="1" x14ac:dyDescent="0.35">
      <c r="A112" s="124" t="s">
        <v>648</v>
      </c>
      <c r="B112" s="138">
        <f>[1]!f_info_relatedcode(A112)</f>
        <v>0</v>
      </c>
      <c r="C112" s="123" t="s">
        <v>649</v>
      </c>
      <c r="D112" s="142" t="s">
        <v>650</v>
      </c>
      <c r="E112" s="119" t="str">
        <f>[1]!f_info_corp_fundmanagementcompany(A112)</f>
        <v>华宝基金</v>
      </c>
      <c r="F112" s="108">
        <v>21.989983138400003</v>
      </c>
      <c r="G112" s="105">
        <f>[1]!f_return_ytd(A112,"0","20210930")</f>
        <v>11.67315175097278</v>
      </c>
      <c r="H112" s="108">
        <v>96.483180428134517</v>
      </c>
      <c r="I112" s="108">
        <v>0.82599999999999996</v>
      </c>
      <c r="J112" s="108">
        <v>72.418300653594741</v>
      </c>
      <c r="K112" s="108">
        <v>0.875</v>
      </c>
      <c r="L112" s="108">
        <v>-23.576423576423565</v>
      </c>
      <c r="M112" s="108">
        <v>0.626</v>
      </c>
      <c r="N112" s="108" t="s">
        <v>823</v>
      </c>
    </row>
    <row r="113" spans="1:14" hidden="1" x14ac:dyDescent="0.35">
      <c r="A113" s="124" t="s">
        <v>693</v>
      </c>
      <c r="B113" s="138">
        <f>[1]!f_info_relatedcode(A113)</f>
        <v>0</v>
      </c>
      <c r="C113" s="123" t="s">
        <v>694</v>
      </c>
      <c r="D113" s="142" t="s">
        <v>695</v>
      </c>
      <c r="E113" s="119" t="str">
        <f>[1]!f_info_corp_fundmanagementcompany(A113)</f>
        <v>国寿安保基金</v>
      </c>
      <c r="F113" s="108">
        <v>13.160969696900001</v>
      </c>
      <c r="G113" s="105">
        <f>[1]!f_return_ytd(A113,"0","20210930")</f>
        <v>-8.4230229293383876E-2</v>
      </c>
      <c r="H113" s="108">
        <v>96.562899690350875</v>
      </c>
      <c r="I113" s="108">
        <v>0.83299999999999996</v>
      </c>
      <c r="J113" s="108">
        <v>29.088696890394562</v>
      </c>
      <c r="K113" s="108">
        <v>0.24299999999999999</v>
      </c>
      <c r="L113" s="108">
        <v>-8.418052256532075</v>
      </c>
      <c r="M113" s="108">
        <v>0.92800000000000005</v>
      </c>
      <c r="N113" s="108" t="s">
        <v>823</v>
      </c>
    </row>
    <row r="114" spans="1:14" hidden="1" x14ac:dyDescent="0.35">
      <c r="A114" s="124" t="s">
        <v>827</v>
      </c>
      <c r="B114" s="138">
        <f>[1]!f_info_relatedcode(A114)</f>
        <v>0</v>
      </c>
      <c r="C114" s="123" t="s">
        <v>828</v>
      </c>
      <c r="D114" s="142" t="s">
        <v>829</v>
      </c>
      <c r="E114" s="119" t="str">
        <f>[1]!f_info_corp_fundmanagementcompany(A114)</f>
        <v>华夏基金</v>
      </c>
      <c r="F114" s="108">
        <v>49.807993330200006</v>
      </c>
      <c r="G114" s="105">
        <f>[1]!f_return_ytd(A114,"0","20210930")</f>
        <v>2.0559680182752733</v>
      </c>
      <c r="H114" s="108">
        <v>90.533188248095726</v>
      </c>
      <c r="I114" s="108">
        <v>0.74299999999999999</v>
      </c>
      <c r="J114" s="108">
        <v>25.407608695652183</v>
      </c>
      <c r="K114" s="108">
        <v>0.16600000000000001</v>
      </c>
      <c r="L114" s="108">
        <v>-22.116402116402114</v>
      </c>
      <c r="M114" s="108">
        <v>0.69799999999999995</v>
      </c>
      <c r="N114" s="108" t="s">
        <v>823</v>
      </c>
    </row>
    <row r="115" spans="1:14" x14ac:dyDescent="0.35">
      <c r="A115" s="124" t="s">
        <v>745</v>
      </c>
      <c r="B115" s="138">
        <f>[1]!f_info_relatedcode(A115)</f>
        <v>0</v>
      </c>
      <c r="C115" s="123" t="s">
        <v>746</v>
      </c>
      <c r="D115" s="142" t="s">
        <v>747</v>
      </c>
      <c r="E115" s="119" t="str">
        <f>[1]!f_info_corp_fundmanagementcompany(A115)</f>
        <v>泰达宏利基金</v>
      </c>
      <c r="F115" s="108">
        <v>10.467554401199999</v>
      </c>
      <c r="G115" s="105">
        <f>[1]!f_return_ytd(A115,"0","20210930")</f>
        <v>2.4728905999358233</v>
      </c>
      <c r="H115" s="108">
        <v>93.218447805603759</v>
      </c>
      <c r="I115" s="108">
        <v>0.86499999999999999</v>
      </c>
      <c r="J115" s="108">
        <v>59.013572182892013</v>
      </c>
      <c r="K115" s="108">
        <v>0.68600000000000005</v>
      </c>
      <c r="L115" s="108">
        <v>-25.382370110916519</v>
      </c>
      <c r="M115" s="108">
        <v>0.32700000000000001</v>
      </c>
      <c r="N115" s="108" t="s">
        <v>830</v>
      </c>
    </row>
    <row r="116" spans="1:14" x14ac:dyDescent="0.35">
      <c r="A116" s="124" t="s">
        <v>479</v>
      </c>
      <c r="B116" s="138" t="str">
        <f>[1]!f_info_relatedcode(A116)</f>
        <v>011755.OF</v>
      </c>
      <c r="C116" s="123" t="s">
        <v>480</v>
      </c>
      <c r="D116" s="142" t="s">
        <v>481</v>
      </c>
      <c r="E116" s="119" t="str">
        <f>[1]!f_info_corp_fundmanagementcompany(A116)</f>
        <v>广发基金</v>
      </c>
      <c r="F116" s="108">
        <v>19.601309812</v>
      </c>
      <c r="G116" s="105">
        <f>[1]!f_return_ytd(A116,"0","20210930")</f>
        <v>-0.94007050528789748</v>
      </c>
      <c r="H116" s="108">
        <v>96.899583526145292</v>
      </c>
      <c r="I116" s="108">
        <v>0.90600000000000003</v>
      </c>
      <c r="J116" s="108">
        <v>61.894108873974638</v>
      </c>
      <c r="K116" s="108">
        <v>0.73699999999999999</v>
      </c>
      <c r="L116" s="108">
        <v>-30.062630480167009</v>
      </c>
      <c r="M116" s="108">
        <v>0.114</v>
      </c>
      <c r="N116" s="108" t="s">
        <v>830</v>
      </c>
    </row>
    <row r="117" spans="1:14" x14ac:dyDescent="0.35">
      <c r="A117" s="124" t="s">
        <v>543</v>
      </c>
      <c r="B117" s="138">
        <f>[1]!f_info_relatedcode(A117)</f>
        <v>0</v>
      </c>
      <c r="C117" s="123" t="s">
        <v>544</v>
      </c>
      <c r="D117" s="142" t="s">
        <v>535</v>
      </c>
      <c r="E117" s="119" t="str">
        <f>[1]!f_info_corp_fundmanagementcompany(A117)</f>
        <v>鹏华基金</v>
      </c>
      <c r="F117" s="108">
        <v>20.042517178900003</v>
      </c>
      <c r="G117" s="105">
        <f>[1]!f_return_ytd(A117,"0","20210930")</f>
        <v>-9.5003287310979481</v>
      </c>
      <c r="H117" s="108">
        <v>85.714285714285708</v>
      </c>
      <c r="I117" s="108">
        <v>0.72399999999999998</v>
      </c>
      <c r="J117" s="108">
        <v>75.453575240128032</v>
      </c>
      <c r="K117" s="108">
        <v>0.94799999999999995</v>
      </c>
      <c r="L117" s="108">
        <v>-30.695266272189347</v>
      </c>
      <c r="M117" s="108">
        <v>9.8000000000000004E-2</v>
      </c>
      <c r="N117" s="108" t="s">
        <v>830</v>
      </c>
    </row>
    <row r="118" spans="1:14" x14ac:dyDescent="0.35">
      <c r="A118" s="124" t="s">
        <v>561</v>
      </c>
      <c r="B118" s="138" t="str">
        <f>[1]!f_info_relatedcode(A118)</f>
        <v>011309.OF</v>
      </c>
      <c r="C118" s="123" t="s">
        <v>562</v>
      </c>
      <c r="D118" s="142" t="s">
        <v>831</v>
      </c>
      <c r="E118" s="119" t="str">
        <f>[1]!f_info_corp_fundmanagementcompany(A118)</f>
        <v>富国基金</v>
      </c>
      <c r="F118" s="108">
        <v>28.266941775100001</v>
      </c>
      <c r="G118" s="105">
        <f>[1]!f_return_ytd(A118,"0","20210930")</f>
        <v>-2.420981842636182</v>
      </c>
      <c r="H118" s="108">
        <v>81.784841075794645</v>
      </c>
      <c r="I118" s="108">
        <v>0.61</v>
      </c>
      <c r="J118" s="108">
        <v>74.285714285714306</v>
      </c>
      <c r="K118" s="108">
        <v>0.91900000000000004</v>
      </c>
      <c r="L118" s="108">
        <v>-18.464193270060402</v>
      </c>
      <c r="M118" s="108">
        <v>0.68</v>
      </c>
      <c r="N118" s="108" t="s">
        <v>830</v>
      </c>
    </row>
    <row r="119" spans="1:14" x14ac:dyDescent="0.35">
      <c r="A119" s="124" t="s">
        <v>637</v>
      </c>
      <c r="B119" s="138">
        <f>[1]!f_info_relatedcode(A119)</f>
        <v>0</v>
      </c>
      <c r="C119" s="123" t="s">
        <v>638</v>
      </c>
      <c r="D119" s="142" t="s">
        <v>639</v>
      </c>
      <c r="E119" s="119" t="str">
        <f>[1]!f_info_corp_fundmanagementcompany(A119)</f>
        <v>汇添富基金</v>
      </c>
      <c r="F119" s="108">
        <v>212.36794467069998</v>
      </c>
      <c r="G119" s="105">
        <f>[1]!f_return_ytd(A119,"0","20210930")</f>
        <v>-6.5326035221323115</v>
      </c>
      <c r="H119" s="108">
        <v>78.656462585034021</v>
      </c>
      <c r="I119" s="108">
        <v>0.55700000000000005</v>
      </c>
      <c r="J119" s="108">
        <v>72.83680175246441</v>
      </c>
      <c r="K119" s="108">
        <v>0.89</v>
      </c>
      <c r="L119" s="108">
        <v>-18.384982121573302</v>
      </c>
      <c r="M119" s="108">
        <v>0.69599999999999995</v>
      </c>
      <c r="N119" s="108" t="s">
        <v>830</v>
      </c>
    </row>
    <row r="120" spans="1:14" x14ac:dyDescent="0.35">
      <c r="A120" s="124" t="s">
        <v>757</v>
      </c>
      <c r="B120" s="138">
        <f>[1]!f_info_relatedcode(A120)</f>
        <v>0</v>
      </c>
      <c r="C120" s="123" t="s">
        <v>3601</v>
      </c>
      <c r="D120" s="142" t="s">
        <v>750</v>
      </c>
      <c r="E120" s="119" t="str">
        <f>[1]!f_info_corp_fundmanagementcompany(A120)</f>
        <v>景顺长城基金</v>
      </c>
      <c r="F120" s="108">
        <v>44.590875445900004</v>
      </c>
      <c r="G120" s="105">
        <f>[1]!f_return_ytd(A120,"0","20210930")</f>
        <v>-10.541961234571586</v>
      </c>
      <c r="H120" s="108">
        <v>90.764689674933379</v>
      </c>
      <c r="I120" s="108">
        <v>0.83799999999999997</v>
      </c>
      <c r="J120" s="108">
        <v>74.267333809864184</v>
      </c>
      <c r="K120" s="108">
        <v>0.91200000000000003</v>
      </c>
      <c r="L120" s="108">
        <v>-22.611424701185971</v>
      </c>
      <c r="M120" s="108">
        <v>0.51600000000000001</v>
      </c>
      <c r="N120" s="108" t="s">
        <v>830</v>
      </c>
    </row>
    <row r="121" spans="1:14" x14ac:dyDescent="0.35">
      <c r="A121" s="124" t="s">
        <v>548</v>
      </c>
      <c r="B121" s="138">
        <f>[1]!f_info_relatedcode(A121)</f>
        <v>0</v>
      </c>
      <c r="C121" s="123" t="s">
        <v>549</v>
      </c>
      <c r="D121" s="142" t="s">
        <v>481</v>
      </c>
      <c r="E121" s="119" t="str">
        <f>[1]!f_info_corp_fundmanagementcompany(A121)</f>
        <v>广发基金</v>
      </c>
      <c r="F121" s="108">
        <v>41.699190975199997</v>
      </c>
      <c r="G121" s="105">
        <f>[1]!f_return_ytd(A121,"0","20210930")</f>
        <v>-2.5079583584272611</v>
      </c>
      <c r="H121" s="108">
        <v>88.639130081960587</v>
      </c>
      <c r="I121" s="108">
        <v>0.80500000000000005</v>
      </c>
      <c r="J121" s="108">
        <v>58.885186145924706</v>
      </c>
      <c r="K121" s="108">
        <v>0.67800000000000005</v>
      </c>
      <c r="L121" s="108">
        <v>-25.80914247580915</v>
      </c>
      <c r="M121" s="108">
        <v>0.311</v>
      </c>
      <c r="N121" s="108" t="s">
        <v>830</v>
      </c>
    </row>
    <row r="122" spans="1:14" x14ac:dyDescent="0.35">
      <c r="A122" s="124" t="s">
        <v>550</v>
      </c>
      <c r="B122" s="138">
        <f>[1]!f_info_relatedcode(A122)</f>
        <v>0</v>
      </c>
      <c r="C122" s="123" t="s">
        <v>551</v>
      </c>
      <c r="D122" s="142" t="s">
        <v>552</v>
      </c>
      <c r="E122" s="119" t="str">
        <f>[1]!f_info_corp_fundmanagementcompany(A122)</f>
        <v>光大保德信基金</v>
      </c>
      <c r="F122" s="108">
        <v>17.783530697500002</v>
      </c>
      <c r="G122" s="105">
        <f>[1]!f_return_ytd(A122,"0","20210930")</f>
        <v>1.2042612320518817</v>
      </c>
      <c r="H122" s="108">
        <v>85.36766483041616</v>
      </c>
      <c r="I122" s="108">
        <v>0.71799999999999997</v>
      </c>
      <c r="J122" s="108">
        <v>74.682589829998903</v>
      </c>
      <c r="K122" s="108">
        <v>0.93400000000000005</v>
      </c>
      <c r="L122" s="108">
        <v>-22.908366533864537</v>
      </c>
      <c r="M122" s="108">
        <v>0.47499999999999998</v>
      </c>
      <c r="N122" s="108" t="s">
        <v>830</v>
      </c>
    </row>
    <row r="123" spans="1:14" x14ac:dyDescent="0.35">
      <c r="A123" s="124" t="s">
        <v>476</v>
      </c>
      <c r="B123" s="138">
        <f>[1]!f_info_relatedcode(A123)</f>
        <v>0</v>
      </c>
      <c r="C123" s="123" t="s">
        <v>477</v>
      </c>
      <c r="D123" s="142" t="s">
        <v>478</v>
      </c>
      <c r="E123" s="119" t="str">
        <f>[1]!f_info_corp_fundmanagementcompany(A123)</f>
        <v>华安基金</v>
      </c>
      <c r="F123" s="108">
        <v>31.741490961599997</v>
      </c>
      <c r="G123" s="105">
        <f>[1]!f_return_ytd(A123,"0","20210930")</f>
        <v>-13.9448336252189</v>
      </c>
      <c r="H123" s="108">
        <v>88.448844884488437</v>
      </c>
      <c r="I123" s="108">
        <v>0.79100000000000004</v>
      </c>
      <c r="J123" s="108">
        <v>71.006959136363619</v>
      </c>
      <c r="K123" s="108">
        <v>0.83899999999999997</v>
      </c>
      <c r="L123" s="108">
        <v>-15.351299326275264</v>
      </c>
      <c r="M123" s="108">
        <v>0.81899999999999995</v>
      </c>
      <c r="N123" s="108" t="s">
        <v>830</v>
      </c>
    </row>
    <row r="124" spans="1:14" x14ac:dyDescent="0.35">
      <c r="A124" s="124" t="s">
        <v>748</v>
      </c>
      <c r="B124" s="138">
        <f>[1]!f_info_relatedcode(A124)</f>
        <v>0</v>
      </c>
      <c r="C124" s="123" t="s">
        <v>749</v>
      </c>
      <c r="D124" s="142" t="s">
        <v>750</v>
      </c>
      <c r="E124" s="119" t="str">
        <f>[1]!f_info_corp_fundmanagementcompany(A124)</f>
        <v>景顺长城基金</v>
      </c>
      <c r="F124" s="108">
        <v>253.86693802779999</v>
      </c>
      <c r="G124" s="105">
        <f>[1]!f_return_ytd(A124,"0","20210930")</f>
        <v>-9.0626800590771062</v>
      </c>
      <c r="H124" s="108">
        <v>94.453876627051486</v>
      </c>
      <c r="I124" s="108">
        <v>0.88500000000000001</v>
      </c>
      <c r="J124" s="108">
        <v>69.038783801249934</v>
      </c>
      <c r="K124" s="108">
        <v>0.82399999999999995</v>
      </c>
      <c r="L124" s="108">
        <v>-16.774440919175344</v>
      </c>
      <c r="M124" s="108">
        <v>0.76200000000000001</v>
      </c>
      <c r="N124" s="108" t="s">
        <v>830</v>
      </c>
    </row>
    <row r="125" spans="1:14" x14ac:dyDescent="0.35">
      <c r="A125" s="124" t="s">
        <v>759</v>
      </c>
      <c r="B125" s="138">
        <f>[1]!f_info_relatedcode(A125)</f>
        <v>0</v>
      </c>
      <c r="C125" s="123" t="s">
        <v>760</v>
      </c>
      <c r="D125" s="142" t="s">
        <v>750</v>
      </c>
      <c r="E125" s="119" t="str">
        <f>[1]!f_info_corp_fundmanagementcompany(A125)</f>
        <v>景顺长城基金</v>
      </c>
      <c r="F125" s="108">
        <v>582.35679567390002</v>
      </c>
      <c r="G125" s="105">
        <f>[1]!f_return_ytd(A125,"0","20210930")</f>
        <v>-8.6314548533561748</v>
      </c>
      <c r="H125" s="108">
        <v>87.373648649572672</v>
      </c>
      <c r="I125" s="108">
        <v>0.77100000000000002</v>
      </c>
      <c r="J125" s="108">
        <v>72.181146025877993</v>
      </c>
      <c r="K125" s="108">
        <v>0.875</v>
      </c>
      <c r="L125" s="108">
        <v>-15.811819599635315</v>
      </c>
      <c r="M125" s="108">
        <v>0.77800000000000002</v>
      </c>
      <c r="N125" s="108" t="s">
        <v>830</v>
      </c>
    </row>
    <row r="126" spans="1:14" x14ac:dyDescent="0.35">
      <c r="A126" s="124" t="s">
        <v>595</v>
      </c>
      <c r="B126" s="138" t="str">
        <f>[1]!f_info_relatedcode(A126)</f>
        <v>002697.OF</v>
      </c>
      <c r="C126" s="123" t="s">
        <v>596</v>
      </c>
      <c r="D126" s="142" t="s">
        <v>597</v>
      </c>
      <c r="E126" s="119" t="str">
        <f>[1]!f_info_corp_fundmanagementcompany(A126)</f>
        <v>中欧基金</v>
      </c>
      <c r="F126" s="108">
        <v>30.9754671289</v>
      </c>
      <c r="G126" s="105">
        <f>[1]!f_return_ytd(A126,"0","20210930")</f>
        <v>-9.0421729807005047</v>
      </c>
      <c r="H126" s="108">
        <v>54.159779614325075</v>
      </c>
      <c r="I126" s="108">
        <v>0.18099999999999999</v>
      </c>
      <c r="J126" s="108">
        <v>71.589840075258721</v>
      </c>
      <c r="K126" s="108">
        <v>0.86799999999999999</v>
      </c>
      <c r="L126" s="108">
        <v>-17.327117327117318</v>
      </c>
      <c r="M126" s="108">
        <v>0.73699999999999999</v>
      </c>
      <c r="N126" s="108" t="s">
        <v>830</v>
      </c>
    </row>
    <row r="127" spans="1:14" x14ac:dyDescent="0.35">
      <c r="A127" s="124" t="s">
        <v>680</v>
      </c>
      <c r="B127" s="138" t="str">
        <f>[1]!f_info_relatedcode(A127)</f>
        <v>002079.OF</v>
      </c>
      <c r="C127" s="123" t="s">
        <v>681</v>
      </c>
      <c r="D127" s="142" t="s">
        <v>507</v>
      </c>
      <c r="E127" s="119" t="str">
        <f>[1]!f_info_corp_fundmanagementcompany(A127)</f>
        <v>前海开源基金</v>
      </c>
      <c r="F127" s="108">
        <v>118.96094099219999</v>
      </c>
      <c r="G127" s="105">
        <f>[1]!f_return_ytd(A127,"0","20210930")</f>
        <v>-10.897435897435907</v>
      </c>
      <c r="H127" s="108">
        <v>119.25509486999297</v>
      </c>
      <c r="I127" s="108">
        <v>1</v>
      </c>
      <c r="J127" s="108">
        <v>82.525510204081627</v>
      </c>
      <c r="K127" s="108">
        <v>0.98499999999999999</v>
      </c>
      <c r="L127" s="108">
        <v>-2.8500619578686517</v>
      </c>
      <c r="M127" s="108">
        <v>0.96699999999999997</v>
      </c>
      <c r="N127" s="108" t="s">
        <v>830</v>
      </c>
    </row>
    <row r="128" spans="1:14" x14ac:dyDescent="0.35">
      <c r="A128" s="124" t="s">
        <v>751</v>
      </c>
      <c r="B128" s="138">
        <f>[1]!f_info_relatedcode(A128)</f>
        <v>0</v>
      </c>
      <c r="C128" s="123" t="s">
        <v>752</v>
      </c>
      <c r="D128" s="142" t="s">
        <v>753</v>
      </c>
      <c r="E128" s="119" t="str">
        <f>[1]!f_info_corp_fundmanagementcompany(A128)</f>
        <v>银华基金</v>
      </c>
      <c r="F128" s="108">
        <v>256.40642730680003</v>
      </c>
      <c r="G128" s="105">
        <f>[1]!f_return_ytd(A128,"0","20210930")</f>
        <v>3.0349396874442895</v>
      </c>
      <c r="H128" s="108">
        <v>89.222768798313425</v>
      </c>
      <c r="I128" s="108">
        <v>0.81799999999999995</v>
      </c>
      <c r="J128" s="108">
        <v>62.86402253418747</v>
      </c>
      <c r="K128" s="108">
        <v>0.74399999999999999</v>
      </c>
      <c r="L128" s="108">
        <v>-22.463359639233367</v>
      </c>
      <c r="M128" s="108">
        <v>0.54</v>
      </c>
      <c r="N128" s="108" t="s">
        <v>830</v>
      </c>
    </row>
    <row r="129" spans="1:14" x14ac:dyDescent="0.35">
      <c r="A129" s="124" t="s">
        <v>761</v>
      </c>
      <c r="B129" s="138">
        <f>[1]!f_info_relatedcode(A129)</f>
        <v>0</v>
      </c>
      <c r="C129" s="123" t="s">
        <v>762</v>
      </c>
      <c r="D129" s="142" t="s">
        <v>750</v>
      </c>
      <c r="E129" s="119" t="str">
        <f>[1]!f_info_corp_fundmanagementcompany(A129)</f>
        <v>景顺长城基金</v>
      </c>
      <c r="F129" s="108">
        <v>72.219289700200008</v>
      </c>
      <c r="G129" s="105">
        <f>[1]!f_return_ytd(A129,"0","20210930")</f>
        <v>-8.8237519957716746</v>
      </c>
      <c r="H129" s="108">
        <v>88.216341295981621</v>
      </c>
      <c r="I129" s="108">
        <v>0.78500000000000003</v>
      </c>
      <c r="J129" s="108">
        <v>75.449871465295615</v>
      </c>
      <c r="K129" s="108">
        <v>0.94099999999999995</v>
      </c>
      <c r="L129" s="108">
        <v>-24.896787348689948</v>
      </c>
      <c r="M129" s="108">
        <v>0.36</v>
      </c>
      <c r="N129" s="108" t="s">
        <v>830</v>
      </c>
    </row>
    <row r="130" spans="1:14" x14ac:dyDescent="0.35">
      <c r="A130" s="124" t="s">
        <v>687</v>
      </c>
      <c r="B130" s="138" t="str">
        <f>[1]!f_info_relatedcode(A130)</f>
        <v>002082.OF</v>
      </c>
      <c r="C130" s="123" t="s">
        <v>688</v>
      </c>
      <c r="D130" s="142" t="s">
        <v>689</v>
      </c>
      <c r="E130" s="119" t="str">
        <f>[1]!f_info_corp_fundmanagementcompany(A130)</f>
        <v>华泰柏瑞基金</v>
      </c>
      <c r="F130" s="108">
        <v>10.8890657248</v>
      </c>
      <c r="G130" s="105">
        <f>[1]!f_return_ytd(A130,"0","20210930")</f>
        <v>11.311935182299782</v>
      </c>
      <c r="H130" s="108">
        <v>101.69704588309241</v>
      </c>
      <c r="I130" s="108">
        <v>0.93200000000000005</v>
      </c>
      <c r="J130" s="108">
        <v>55.715658021133542</v>
      </c>
      <c r="K130" s="108">
        <v>0.61299999999999999</v>
      </c>
      <c r="L130" s="108">
        <v>-15.630291183294664</v>
      </c>
      <c r="M130" s="108">
        <v>0.78600000000000003</v>
      </c>
      <c r="N130" s="108" t="s">
        <v>830</v>
      </c>
    </row>
    <row r="131" spans="1:14" x14ac:dyDescent="0.35">
      <c r="A131" s="124" t="s">
        <v>606</v>
      </c>
      <c r="B131" s="138">
        <f>[1]!f_info_relatedcode(A131)</f>
        <v>0</v>
      </c>
      <c r="C131" s="123" t="s">
        <v>607</v>
      </c>
      <c r="D131" s="142" t="s">
        <v>608</v>
      </c>
      <c r="E131" s="119" t="str">
        <f>[1]!f_info_corp_fundmanagementcompany(A131)</f>
        <v>交银施罗德基金</v>
      </c>
      <c r="F131" s="108">
        <v>15.922881500799999</v>
      </c>
      <c r="G131" s="105">
        <f>[1]!f_return_ytd(A131,"0","20210930")</f>
        <v>-1.3170714105293615</v>
      </c>
      <c r="H131" s="108">
        <v>103.14470019058788</v>
      </c>
      <c r="I131" s="108">
        <v>0.93899999999999995</v>
      </c>
      <c r="J131" s="108">
        <v>51.753996447602127</v>
      </c>
      <c r="K131" s="108">
        <v>0.51800000000000002</v>
      </c>
      <c r="L131" s="108">
        <v>-18.830525272547082</v>
      </c>
      <c r="M131" s="108">
        <v>0.66300000000000003</v>
      </c>
      <c r="N131" s="108" t="s">
        <v>830</v>
      </c>
    </row>
    <row r="132" spans="1:14" x14ac:dyDescent="0.35">
      <c r="A132" s="124" t="s">
        <v>635</v>
      </c>
      <c r="B132" s="138">
        <f>[1]!f_info_relatedcode(A132)</f>
        <v>0</v>
      </c>
      <c r="C132" s="123" t="s">
        <v>636</v>
      </c>
      <c r="D132" s="142" t="s">
        <v>608</v>
      </c>
      <c r="E132" s="119" t="str">
        <f>[1]!f_info_corp_fundmanagementcompany(A132)</f>
        <v>交银施罗德基金</v>
      </c>
      <c r="F132" s="108">
        <v>23.000378788400003</v>
      </c>
      <c r="G132" s="105">
        <f>[1]!f_return_ytd(A132,"0","20210930")</f>
        <v>-1.1952191235059686</v>
      </c>
      <c r="H132" s="108">
        <v>103.65111561866127</v>
      </c>
      <c r="I132" s="108">
        <v>0.95299999999999996</v>
      </c>
      <c r="J132" s="108">
        <v>36.266870457836042</v>
      </c>
      <c r="K132" s="108">
        <v>0.21099999999999999</v>
      </c>
      <c r="L132" s="108">
        <v>-13.996138996138999</v>
      </c>
      <c r="M132" s="108">
        <v>0.90100000000000002</v>
      </c>
      <c r="N132" s="108" t="s">
        <v>830</v>
      </c>
    </row>
    <row r="133" spans="1:14" x14ac:dyDescent="0.35">
      <c r="A133" s="124" t="s">
        <v>533</v>
      </c>
      <c r="B133" s="138">
        <f>[1]!f_info_relatedcode(A133)</f>
        <v>0</v>
      </c>
      <c r="C133" s="123" t="s">
        <v>534</v>
      </c>
      <c r="D133" s="142" t="s">
        <v>535</v>
      </c>
      <c r="E133" s="119" t="str">
        <f>[1]!f_info_corp_fundmanagementcompany(A133)</f>
        <v>鹏华基金</v>
      </c>
      <c r="F133" s="108">
        <v>13.038932629000001</v>
      </c>
      <c r="G133" s="105">
        <f>[1]!f_return_ytd(A133,"0","20210930")</f>
        <v>-11.669354838709681</v>
      </c>
      <c r="H133" s="108">
        <v>94.754201350714609</v>
      </c>
      <c r="I133" s="108">
        <v>0.89200000000000002</v>
      </c>
      <c r="J133" s="108">
        <v>83.290304073436587</v>
      </c>
      <c r="K133" s="108">
        <v>0.99199999999999999</v>
      </c>
      <c r="L133" s="108" t="s">
        <v>111</v>
      </c>
      <c r="M133" s="108">
        <v>0</v>
      </c>
      <c r="N133" s="108" t="s">
        <v>830</v>
      </c>
    </row>
    <row r="134" spans="1:14" x14ac:dyDescent="0.35">
      <c r="A134" s="124" t="s">
        <v>663</v>
      </c>
      <c r="B134" s="138" t="str">
        <f>[1]!f_info_relatedcode(A134)</f>
        <v>011870.OF</v>
      </c>
      <c r="C134" s="123" t="s">
        <v>664</v>
      </c>
      <c r="D134" s="142" t="s">
        <v>507</v>
      </c>
      <c r="E134" s="119" t="str">
        <f>[1]!f_info_corp_fundmanagementcompany(A134)</f>
        <v>前海开源基金</v>
      </c>
      <c r="F134" s="108">
        <v>93.127319649400008</v>
      </c>
      <c r="G134" s="105">
        <f>[1]!f_return_ytd(A134,"0","20210930")</f>
        <v>-10.515410515410519</v>
      </c>
      <c r="H134" s="108">
        <v>113.55088495575221</v>
      </c>
      <c r="I134" s="108">
        <v>0.98599999999999999</v>
      </c>
      <c r="J134" s="108">
        <v>74.472168905950099</v>
      </c>
      <c r="K134" s="108">
        <v>0.92700000000000005</v>
      </c>
      <c r="L134" s="108">
        <v>-28.384879725085909</v>
      </c>
      <c r="M134" s="108">
        <v>0.21299999999999999</v>
      </c>
      <c r="N134" s="108" t="s">
        <v>830</v>
      </c>
    </row>
    <row r="135" spans="1:14" x14ac:dyDescent="0.35">
      <c r="A135" s="124" t="s">
        <v>665</v>
      </c>
      <c r="B135" s="138" t="str">
        <f>[1]!f_info_relatedcode(A135)</f>
        <v>013505.OF</v>
      </c>
      <c r="C135" s="123" t="s">
        <v>832</v>
      </c>
      <c r="D135" s="142" t="s">
        <v>667</v>
      </c>
      <c r="E135" s="119" t="str">
        <f>[1]!f_info_corp_fundmanagementcompany(A135)</f>
        <v>华安基金</v>
      </c>
      <c r="F135" s="108">
        <v>24.300899404899997</v>
      </c>
      <c r="G135" s="105">
        <f>[1]!f_return_ytd(A135,"0","20210930")</f>
        <v>-1.9208605455243988</v>
      </c>
      <c r="H135" s="108">
        <v>90.888679070028061</v>
      </c>
      <c r="I135" s="108">
        <v>0.84499999999999997</v>
      </c>
      <c r="J135" s="108">
        <v>66.319444444444457</v>
      </c>
      <c r="K135" s="108">
        <v>0.79500000000000004</v>
      </c>
      <c r="L135" s="108">
        <v>-15.294117647058824</v>
      </c>
      <c r="M135" s="108">
        <v>0.82699999999999996</v>
      </c>
      <c r="N135" s="108" t="s">
        <v>830</v>
      </c>
    </row>
    <row r="136" spans="1:14" x14ac:dyDescent="0.35">
      <c r="A136" s="124" t="s">
        <v>721</v>
      </c>
      <c r="B136" s="138">
        <f>[1]!f_info_relatedcode(A136)</f>
        <v>0</v>
      </c>
      <c r="C136" s="123" t="s">
        <v>722</v>
      </c>
      <c r="D136" s="142" t="s">
        <v>723</v>
      </c>
      <c r="E136" s="119" t="str">
        <f>[1]!f_info_corp_fundmanagementcompany(A136)</f>
        <v>鹏华基金</v>
      </c>
      <c r="F136" s="108">
        <v>11.2061297889</v>
      </c>
      <c r="G136" s="105">
        <f>[1]!f_return_ytd(A136,"0","20210930")</f>
        <v>-10.085791113577207</v>
      </c>
      <c r="H136" s="108">
        <v>84.060020425799394</v>
      </c>
      <c r="I136" s="108">
        <v>0.67700000000000005</v>
      </c>
      <c r="J136" s="108">
        <v>73.68421052631578</v>
      </c>
      <c r="K136" s="108">
        <v>0.90500000000000003</v>
      </c>
      <c r="L136" s="108">
        <v>-25.984015984015972</v>
      </c>
      <c r="M136" s="108">
        <v>0.28599999999999998</v>
      </c>
      <c r="N136" s="108" t="s">
        <v>830</v>
      </c>
    </row>
    <row r="137" spans="1:14" hidden="1" x14ac:dyDescent="0.35">
      <c r="A137" s="125" t="s">
        <v>682</v>
      </c>
      <c r="B137" s="138" t="str">
        <f>[1]!f_info_relatedcode(A137)</f>
        <v>010685.OF</v>
      </c>
      <c r="C137" s="123" t="s">
        <v>683</v>
      </c>
      <c r="D137" s="142" t="s">
        <v>671</v>
      </c>
      <c r="E137" s="119" t="str">
        <f>[1]!f_info_corp_fundmanagementcompany(A137)</f>
        <v>工银瑞信基金</v>
      </c>
      <c r="F137" s="108">
        <v>125.4177812562</v>
      </c>
      <c r="G137" s="105">
        <f>[1]!f_return_ytd(A137,"0","20210930")</f>
        <v>27.096436058700206</v>
      </c>
      <c r="H137" s="108">
        <v>103.19488817891373</v>
      </c>
      <c r="I137" s="108">
        <v>0.95299999999999996</v>
      </c>
      <c r="J137" s="108">
        <v>69.285083848190638</v>
      </c>
      <c r="K137" s="108">
        <v>0.77100000000000002</v>
      </c>
      <c r="L137" s="108">
        <v>-19.301994301994295</v>
      </c>
      <c r="M137" s="108">
        <v>0.36699999999999999</v>
      </c>
      <c r="N137" s="108" t="s">
        <v>833</v>
      </c>
    </row>
    <row r="138" spans="1:14" hidden="1" x14ac:dyDescent="0.35">
      <c r="A138" s="125" t="s">
        <v>707</v>
      </c>
      <c r="B138" s="138" t="str">
        <f>[1]!f_info_relatedcode(A138)</f>
        <v>003096.OF</v>
      </c>
      <c r="C138" s="123" t="s">
        <v>708</v>
      </c>
      <c r="D138" s="142" t="s">
        <v>662</v>
      </c>
      <c r="E138" s="119" t="str">
        <f>[1]!f_info_corp_fundmanagementcompany(A138)</f>
        <v>中欧基金</v>
      </c>
      <c r="F138" s="108">
        <v>504.97722602070002</v>
      </c>
      <c r="G138" s="105">
        <f>[1]!f_return_ytd(A138,"0","20210930")</f>
        <v>11.425264634871885</v>
      </c>
      <c r="H138" s="108">
        <v>101.99296600234469</v>
      </c>
      <c r="I138" s="108">
        <v>0.90600000000000003</v>
      </c>
      <c r="J138" s="108">
        <v>75.227502527805868</v>
      </c>
      <c r="K138" s="108">
        <v>0.91200000000000003</v>
      </c>
      <c r="L138" s="108">
        <v>-16.014439032258061</v>
      </c>
      <c r="M138" s="108">
        <v>0.57099999999999995</v>
      </c>
      <c r="N138" s="108" t="s">
        <v>833</v>
      </c>
    </row>
    <row r="139" spans="1:14" hidden="1" x14ac:dyDescent="0.35">
      <c r="A139" s="125" t="s">
        <v>712</v>
      </c>
      <c r="B139" s="138" t="str">
        <f>[1]!f_info_relatedcode(A139)</f>
        <v>009163.OF</v>
      </c>
      <c r="C139" s="123" t="s">
        <v>713</v>
      </c>
      <c r="D139" s="142" t="s">
        <v>714</v>
      </c>
      <c r="E139" s="119" t="str">
        <f>[1]!f_info_corp_fundmanagementcompany(A139)</f>
        <v>广发基金</v>
      </c>
      <c r="F139" s="108">
        <v>140.3974262072</v>
      </c>
      <c r="G139" s="105">
        <f>[1]!f_return_ytd(A139,"0","20210930")</f>
        <v>8.0657514876568683</v>
      </c>
      <c r="H139" s="108">
        <v>102.26419591253055</v>
      </c>
      <c r="I139" s="108">
        <v>0.92100000000000004</v>
      </c>
      <c r="J139" s="108">
        <v>82.931015985409289</v>
      </c>
      <c r="K139" s="108">
        <v>0.96399999999999997</v>
      </c>
      <c r="L139" s="108">
        <v>-18.123517526135466</v>
      </c>
      <c r="M139" s="108">
        <v>0.51</v>
      </c>
      <c r="N139" s="108" t="s">
        <v>833</v>
      </c>
    </row>
    <row r="140" spans="1:14" hidden="1" x14ac:dyDescent="0.35">
      <c r="A140" s="125" t="s">
        <v>709</v>
      </c>
      <c r="B140" s="138" t="str">
        <f>[1]!f_info_relatedcode(A140)</f>
        <v>014046.OF</v>
      </c>
      <c r="C140" s="123" t="s">
        <v>710</v>
      </c>
      <c r="D140" s="142" t="s">
        <v>711</v>
      </c>
      <c r="E140" s="119" t="str">
        <f>[1]!f_info_corp_fundmanagementcompany(A140)</f>
        <v>交银施罗德基金</v>
      </c>
      <c r="F140" s="108">
        <v>35.165563595599998</v>
      </c>
      <c r="G140" s="105">
        <f>[1]!f_return_ytd(A140,"0","20210930")</f>
        <v>9.1540130151843808</v>
      </c>
      <c r="H140" s="108">
        <v>98.947005006041778</v>
      </c>
      <c r="I140" s="108">
        <v>0.89</v>
      </c>
      <c r="J140" s="108">
        <v>72.652421093903158</v>
      </c>
      <c r="K140" s="108">
        <v>0.85899999999999999</v>
      </c>
      <c r="L140" s="108">
        <v>-8.6423070034031912</v>
      </c>
      <c r="M140" s="108">
        <v>0.85699999999999998</v>
      </c>
      <c r="N140" s="108" t="s">
        <v>833</v>
      </c>
    </row>
    <row r="141" spans="1:14" hidden="1" x14ac:dyDescent="0.35">
      <c r="A141" s="125" t="s">
        <v>729</v>
      </c>
      <c r="B141" s="138" t="str">
        <f>[1]!f_info_relatedcode(A141)</f>
        <v>006003.OF</v>
      </c>
      <c r="C141" s="123" t="s">
        <v>730</v>
      </c>
      <c r="D141" s="142" t="s">
        <v>731</v>
      </c>
      <c r="E141" s="119" t="str">
        <f>[1]!f_info_corp_fundmanagementcompany(A141)</f>
        <v>工银瑞信基金</v>
      </c>
      <c r="F141" s="108">
        <v>30.567077358600002</v>
      </c>
      <c r="G141" s="105">
        <f>[1]!f_return_ytd(A141,"0","20210930")</f>
        <v>20.726184437441706</v>
      </c>
      <c r="H141" s="108">
        <v>97.041120192612311</v>
      </c>
      <c r="I141" s="108">
        <v>0.85899999999999999</v>
      </c>
      <c r="J141" s="108">
        <v>70.603841664013572</v>
      </c>
      <c r="K141" s="108">
        <v>0.82399999999999995</v>
      </c>
      <c r="L141" s="108" t="s">
        <v>111</v>
      </c>
      <c r="M141" s="108">
        <v>0</v>
      </c>
      <c r="N141" s="108" t="s">
        <v>833</v>
      </c>
    </row>
    <row r="142" spans="1:14" hidden="1" x14ac:dyDescent="0.35">
      <c r="A142" s="125" t="s">
        <v>530</v>
      </c>
      <c r="B142" s="138" t="str">
        <f>[1]!f_info_relatedcode(A142)</f>
        <v>010159.OF</v>
      </c>
      <c r="C142" s="123" t="s">
        <v>531</v>
      </c>
      <c r="D142" s="142" t="s">
        <v>532</v>
      </c>
      <c r="E142" s="119" t="str">
        <f>[1]!f_info_corp_fundmanagementcompany(A142)</f>
        <v>中银基金</v>
      </c>
      <c r="F142" s="108">
        <v>12.637748589100001</v>
      </c>
      <c r="G142" s="105">
        <f>[1]!f_return_ytd(A142,"0","20210930")</f>
        <v>7.1941462080284371</v>
      </c>
      <c r="H142" s="108">
        <v>93.221458773784349</v>
      </c>
      <c r="I142" s="108">
        <v>0.76500000000000001</v>
      </c>
      <c r="J142" s="108">
        <v>76.360104966595898</v>
      </c>
      <c r="K142" s="108">
        <v>0.92900000000000005</v>
      </c>
      <c r="L142" s="108" t="s">
        <v>111</v>
      </c>
      <c r="M142" s="108">
        <v>0</v>
      </c>
      <c r="N142" s="108" t="s">
        <v>833</v>
      </c>
    </row>
    <row r="143" spans="1:14" ht="28.3" hidden="1" x14ac:dyDescent="0.35">
      <c r="A143" s="122" t="s">
        <v>739</v>
      </c>
      <c r="B143" s="138" t="str">
        <f>[1]!f_info_relatedcode(A143)</f>
        <v>009275.OF,F161616.OF</v>
      </c>
      <c r="C143" s="123" t="s">
        <v>740</v>
      </c>
      <c r="D143" s="142" t="s">
        <v>741</v>
      </c>
      <c r="E143" s="119" t="str">
        <f>[1]!f_info_corp_fundmanagementcompany(A143)</f>
        <v>融通基金</v>
      </c>
      <c r="F143" s="108">
        <v>21.804575224299999</v>
      </c>
      <c r="G143" s="105">
        <f>[1]!f_return_ytd(A143,"0","20210930")</f>
        <v>6.2746504123341609</v>
      </c>
      <c r="H143" s="108">
        <v>102.54175744371823</v>
      </c>
      <c r="I143" s="108">
        <v>0.93700000000000006</v>
      </c>
      <c r="J143" s="108">
        <v>58.597285067873294</v>
      </c>
      <c r="K143" s="108">
        <v>0.59599999999999997</v>
      </c>
      <c r="L143" s="108">
        <v>-13.248282630029431</v>
      </c>
      <c r="M143" s="108">
        <v>0.73399999999999999</v>
      </c>
      <c r="N143" s="108" t="s">
        <v>833</v>
      </c>
    </row>
    <row r="144" spans="1:14" hidden="1" x14ac:dyDescent="0.35">
      <c r="A144" s="125" t="s">
        <v>768</v>
      </c>
      <c r="B144" s="138" t="str">
        <f>[1]!f_info_relatedcode(A144)</f>
        <v>960015.OF</v>
      </c>
      <c r="C144" s="123" t="s">
        <v>769</v>
      </c>
      <c r="D144" s="142" t="s">
        <v>732</v>
      </c>
      <c r="E144" s="119" t="str">
        <f>[1]!f_info_corp_fundmanagementcompany(A144)</f>
        <v>汇添富基金</v>
      </c>
      <c r="F144" s="108">
        <v>71.1272293185</v>
      </c>
      <c r="G144" s="105">
        <f>[1]!f_return_ytd(A144,"0","20210930")</f>
        <v>8.6073500967118104</v>
      </c>
      <c r="H144" s="108">
        <v>92.31246125232488</v>
      </c>
      <c r="I144" s="108">
        <v>0.68700000000000006</v>
      </c>
      <c r="J144" s="108">
        <v>61.333809516892821</v>
      </c>
      <c r="K144" s="108">
        <v>0.66600000000000004</v>
      </c>
      <c r="L144" s="108">
        <v>-18.481595092024548</v>
      </c>
      <c r="M144" s="108">
        <v>0.46899999999999997</v>
      </c>
      <c r="N144" s="108" t="s">
        <v>833</v>
      </c>
    </row>
    <row r="145" spans="1:14" hidden="1" x14ac:dyDescent="0.35">
      <c r="A145" s="125" t="s">
        <v>659</v>
      </c>
      <c r="B145" s="138">
        <f>[1]!f_info_relatedcode(A145)</f>
        <v>0</v>
      </c>
      <c r="C145" s="123" t="s">
        <v>660</v>
      </c>
      <c r="D145" s="142" t="s">
        <v>661</v>
      </c>
      <c r="E145" s="119" t="str">
        <f>[1]!f_info_corp_fundmanagementcompany(A145)</f>
        <v>招商基金</v>
      </c>
      <c r="F145" s="108">
        <v>39.225620972000002</v>
      </c>
      <c r="G145" s="105">
        <f>[1]!f_return_ytd(A145,"0","20210930")</f>
        <v>3.9202874877491052</v>
      </c>
      <c r="H145" s="108">
        <v>97.3565441650548</v>
      </c>
      <c r="I145" s="108">
        <v>0.875</v>
      </c>
      <c r="J145" s="108">
        <v>65.825446898002099</v>
      </c>
      <c r="K145" s="108">
        <v>0.71899999999999997</v>
      </c>
      <c r="L145" s="108">
        <v>-12.5114995400184</v>
      </c>
      <c r="M145" s="108">
        <v>0.755</v>
      </c>
      <c r="N145" s="108" t="s">
        <v>833</v>
      </c>
    </row>
    <row r="146" spans="1:14" hidden="1" x14ac:dyDescent="0.35">
      <c r="A146" s="125" t="s">
        <v>727</v>
      </c>
      <c r="B146" s="138" t="str">
        <f>[1]!f_info_relatedcode(A146)</f>
        <v>011453.OF</v>
      </c>
      <c r="C146" s="123" t="s">
        <v>728</v>
      </c>
      <c r="D146" s="142" t="s">
        <v>547</v>
      </c>
      <c r="E146" s="119" t="str">
        <f>[1]!f_info_corp_fundmanagementcompany(A146)</f>
        <v>华泰柏瑞基金</v>
      </c>
      <c r="F146" s="108">
        <v>13.882267000599999</v>
      </c>
      <c r="G146" s="105">
        <f>[1]!f_return_ytd(A146,"0","20210930")</f>
        <v>14.563036732337444</v>
      </c>
      <c r="H146" s="108">
        <v>95.141529362061689</v>
      </c>
      <c r="I146" s="108">
        <v>0.81200000000000006</v>
      </c>
      <c r="J146" s="108">
        <v>71.706853545551724</v>
      </c>
      <c r="K146" s="108">
        <v>0.84199999999999997</v>
      </c>
      <c r="L146" s="108" t="s">
        <v>111</v>
      </c>
      <c r="M146" s="108">
        <v>0</v>
      </c>
      <c r="N146" s="108" t="s">
        <v>833</v>
      </c>
    </row>
    <row r="147" spans="1:14" hidden="1" x14ac:dyDescent="0.35">
      <c r="A147" s="125" t="s">
        <v>718</v>
      </c>
      <c r="B147" s="138">
        <f>[1]!f_info_relatedcode(A147)</f>
        <v>0</v>
      </c>
      <c r="C147" s="123" t="s">
        <v>719</v>
      </c>
      <c r="D147" s="142" t="s">
        <v>643</v>
      </c>
      <c r="E147" s="119" t="str">
        <f>[1]!f_info_corp_fundmanagementcompany(A147)</f>
        <v>富国基金</v>
      </c>
      <c r="F147" s="108">
        <v>44.341065660699996</v>
      </c>
      <c r="G147" s="105">
        <f>[1]!f_return_ytd(A147,"0","20210930")</f>
        <v>10.898934393879596</v>
      </c>
      <c r="H147" s="108">
        <v>90.135072731470785</v>
      </c>
      <c r="I147" s="108">
        <v>0.65600000000000003</v>
      </c>
      <c r="J147" s="108">
        <v>67.317212490479832</v>
      </c>
      <c r="K147" s="108">
        <v>0.73599999999999999</v>
      </c>
      <c r="L147" s="108">
        <v>3.1627541498870455</v>
      </c>
      <c r="M147" s="108">
        <v>1</v>
      </c>
      <c r="N147" s="108" t="s">
        <v>833</v>
      </c>
    </row>
    <row r="148" spans="1:14" hidden="1" x14ac:dyDescent="0.35">
      <c r="A148" s="125" t="s">
        <v>501</v>
      </c>
      <c r="B148" s="138">
        <f>[1]!f_info_relatedcode(A148)</f>
        <v>0</v>
      </c>
      <c r="C148" s="123" t="s">
        <v>502</v>
      </c>
      <c r="D148" s="142" t="s">
        <v>503</v>
      </c>
      <c r="E148" s="119" t="str">
        <f>[1]!f_info_corp_fundmanagementcompany(A148)</f>
        <v>上投摩根基金</v>
      </c>
      <c r="F148" s="108">
        <v>13.6532783245</v>
      </c>
      <c r="G148" s="105">
        <f>[1]!f_return_ytd(A148,"0","20210930")</f>
        <v>9.480026605109753</v>
      </c>
      <c r="H148" s="108">
        <v>82.044159544159541</v>
      </c>
      <c r="I148" s="108">
        <v>0.45300000000000001</v>
      </c>
      <c r="J148" s="108">
        <v>70.167064439140816</v>
      </c>
      <c r="K148" s="108">
        <v>0.78900000000000003</v>
      </c>
      <c r="L148" s="108">
        <v>-4.4469783352337551</v>
      </c>
      <c r="M148" s="108">
        <v>0.93799999999999994</v>
      </c>
      <c r="N148" s="108" t="s">
        <v>833</v>
      </c>
    </row>
    <row r="149" spans="1:14" hidden="1" x14ac:dyDescent="0.35">
      <c r="A149" s="125" t="s">
        <v>834</v>
      </c>
      <c r="B149" s="138">
        <f>[1]!f_info_relatedcode(A149)</f>
        <v>0</v>
      </c>
      <c r="C149" s="123" t="s">
        <v>835</v>
      </c>
      <c r="D149" s="142" t="s">
        <v>836</v>
      </c>
      <c r="E149" s="119" t="str">
        <f>[1]!f_info_corp_fundmanagementcompany(A149)</f>
        <v>永赢基金</v>
      </c>
      <c r="F149" s="108">
        <v>22.503038671500001</v>
      </c>
      <c r="G149" s="105">
        <f>[1]!f_return_ytd(A149,"0","20210930")</f>
        <v>-8.3584488647779587</v>
      </c>
      <c r="H149" s="108">
        <v>28.297995746600485</v>
      </c>
      <c r="I149" s="108">
        <v>0.71799999999999997</v>
      </c>
      <c r="J149" s="108">
        <v>79.661939200062918</v>
      </c>
      <c r="K149" s="108">
        <v>1</v>
      </c>
      <c r="L149" s="108" t="s">
        <v>111</v>
      </c>
      <c r="M149" s="108">
        <v>0</v>
      </c>
      <c r="N149" s="108" t="s">
        <v>837</v>
      </c>
    </row>
    <row r="150" spans="1:14" hidden="1" x14ac:dyDescent="0.35">
      <c r="A150" s="122" t="s">
        <v>838</v>
      </c>
      <c r="B150" s="138">
        <f>[1]!f_info_relatedcode(A150)</f>
        <v>0</v>
      </c>
      <c r="C150" s="123" t="s">
        <v>839</v>
      </c>
      <c r="D150" s="142" t="s">
        <v>840</v>
      </c>
      <c r="E150" s="119" t="str">
        <f>[1]!f_info_corp_fundmanagementcompany(A150)</f>
        <v>景顺长城基金</v>
      </c>
      <c r="F150" s="108">
        <v>19.012258702299999</v>
      </c>
      <c r="G150" s="105">
        <f>[1]!f_return_ytd(A150,"0","20210930")</f>
        <v>-4.6133881764167715</v>
      </c>
      <c r="H150" s="108">
        <v>41.935483870967715</v>
      </c>
      <c r="I150" s="108">
        <v>0.875</v>
      </c>
      <c r="J150" s="108">
        <v>54.82260466001928</v>
      </c>
      <c r="K150" s="108">
        <v>0.93300000000000005</v>
      </c>
      <c r="L150" s="108">
        <v>-22.148676148914134</v>
      </c>
      <c r="M150" s="108">
        <v>0.29099999999999998</v>
      </c>
      <c r="N150" s="108" t="s">
        <v>837</v>
      </c>
    </row>
    <row r="151" spans="1:14" hidden="1" x14ac:dyDescent="0.35">
      <c r="A151" s="122" t="s">
        <v>841</v>
      </c>
      <c r="B151" s="138" t="str">
        <f>[1]!f_info_relatedcode(A151)</f>
        <v>010696.OF</v>
      </c>
      <c r="C151" s="123" t="s">
        <v>842</v>
      </c>
      <c r="D151" s="142" t="s">
        <v>485</v>
      </c>
      <c r="E151" s="119" t="str">
        <f>[1]!f_info_corp_fundmanagementcompany(A151)</f>
        <v>工银瑞信基金</v>
      </c>
      <c r="F151" s="108">
        <v>78.959041568999993</v>
      </c>
      <c r="G151" s="105">
        <f>[1]!f_return_ytd(A151,"0","20210930")</f>
        <v>-2.2297808012093578</v>
      </c>
      <c r="H151" s="108">
        <v>14.347450302506463</v>
      </c>
      <c r="I151" s="108">
        <v>0.34300000000000003</v>
      </c>
      <c r="J151" s="108">
        <v>41.452177311674305</v>
      </c>
      <c r="K151" s="108">
        <v>0.66600000000000004</v>
      </c>
      <c r="L151" s="108">
        <v>-14.539927866531233</v>
      </c>
      <c r="M151" s="108">
        <v>0.70799999999999996</v>
      </c>
      <c r="N151" s="108" t="s">
        <v>837</v>
      </c>
    </row>
    <row r="152" spans="1:14" hidden="1" x14ac:dyDescent="0.35">
      <c r="A152" s="125" t="s">
        <v>699</v>
      </c>
      <c r="B152" s="138" t="str">
        <f>[1]!f_info_relatedcode(A152)</f>
        <v>011120.OF</v>
      </c>
      <c r="C152" s="123" t="s">
        <v>700</v>
      </c>
      <c r="D152" s="142" t="s">
        <v>542</v>
      </c>
      <c r="E152" s="119" t="str">
        <f>[1]!f_info_corp_fundmanagementcompany(A152)</f>
        <v>富国基金</v>
      </c>
      <c r="F152" s="108">
        <v>75.168322846599992</v>
      </c>
      <c r="G152" s="105">
        <f>[1]!f_return_ytd(A152,"0","20210930")</f>
        <v>-12.828321279025495</v>
      </c>
      <c r="H152" s="108">
        <v>70.584415584415567</v>
      </c>
      <c r="I152" s="108">
        <v>0.876</v>
      </c>
      <c r="J152" s="108">
        <v>78.085351787773931</v>
      </c>
      <c r="K152" s="108">
        <v>0.89200000000000002</v>
      </c>
      <c r="L152" s="108">
        <v>-16.954022988505752</v>
      </c>
      <c r="M152" s="108">
        <v>0.89600000000000002</v>
      </c>
      <c r="N152" s="108" t="s">
        <v>843</v>
      </c>
    </row>
    <row r="153" spans="1:14" hidden="1" x14ac:dyDescent="0.35">
      <c r="A153" s="125" t="s">
        <v>844</v>
      </c>
      <c r="B153" s="138">
        <f>[1]!f_info_relatedcode(A153)</f>
        <v>0</v>
      </c>
      <c r="C153" s="123" t="s">
        <v>845</v>
      </c>
      <c r="D153" s="142" t="s">
        <v>846</v>
      </c>
      <c r="E153" s="119" t="str">
        <f>[1]!f_info_corp_fundmanagementcompany(A153)</f>
        <v>国联安基金</v>
      </c>
      <c r="F153" s="108">
        <v>16.367188336199998</v>
      </c>
      <c r="G153" s="105">
        <f>[1]!f_return_ytd(A153,"0","20210930")</f>
        <v>17.26666869541403</v>
      </c>
      <c r="H153" s="108">
        <v>66.705560064935042</v>
      </c>
      <c r="I153" s="108">
        <v>0.86299999999999999</v>
      </c>
      <c r="J153" s="108">
        <v>85.933962264150921</v>
      </c>
      <c r="K153" s="108">
        <v>0.96899999999999997</v>
      </c>
      <c r="L153" s="108">
        <v>-33.080760244995901</v>
      </c>
      <c r="M153" s="108">
        <v>0.12</v>
      </c>
      <c r="N153" s="108" t="s">
        <v>843</v>
      </c>
    </row>
    <row r="154" spans="1:14" hidden="1" x14ac:dyDescent="0.35">
      <c r="A154" s="125" t="s">
        <v>847</v>
      </c>
      <c r="B154" s="138">
        <f>[1]!f_info_relatedcode(A154)</f>
        <v>0</v>
      </c>
      <c r="C154" s="123" t="s">
        <v>848</v>
      </c>
      <c r="D154" s="142" t="s">
        <v>849</v>
      </c>
      <c r="E154" s="119" t="str">
        <f>[1]!f_info_corp_fundmanagementcompany(A154)</f>
        <v>金鹰基金</v>
      </c>
      <c r="F154" s="108">
        <v>39.991455694000003</v>
      </c>
      <c r="G154" s="105">
        <f>[1]!f_return_ytd(A154,"0","20210930")</f>
        <v>-9.3653893117493592</v>
      </c>
      <c r="H154" s="108">
        <v>71.288014311270103</v>
      </c>
      <c r="I154" s="108">
        <v>0.89</v>
      </c>
      <c r="J154" s="108">
        <v>38.282208588957062</v>
      </c>
      <c r="K154" s="108">
        <v>0.307</v>
      </c>
      <c r="L154" s="108">
        <v>-20.332355816226784</v>
      </c>
      <c r="M154" s="108">
        <v>0.77500000000000002</v>
      </c>
      <c r="N154" s="108" t="s">
        <v>843</v>
      </c>
    </row>
    <row r="155" spans="1:14" hidden="1" x14ac:dyDescent="0.35">
      <c r="A155" s="125" t="s">
        <v>850</v>
      </c>
      <c r="B155" s="138">
        <f>[1]!f_info_relatedcode(A155)</f>
        <v>0</v>
      </c>
      <c r="C155" s="126" t="s">
        <v>851</v>
      </c>
      <c r="D155" s="142" t="s">
        <v>852</v>
      </c>
      <c r="E155" s="119" t="str">
        <f>[1]!f_info_corp_fundmanagementcompany(A155)</f>
        <v>银华基金</v>
      </c>
      <c r="F155" s="108">
        <v>56.575736677700007</v>
      </c>
      <c r="G155" s="105">
        <f>[1]!f_return_ytd(A155,"0","20210930")</f>
        <v>3.8644918444165852</v>
      </c>
      <c r="H155" s="108">
        <v>59.208949260886925</v>
      </c>
      <c r="I155" s="108">
        <v>0.73899999999999999</v>
      </c>
      <c r="J155" s="108">
        <v>72.571406553048206</v>
      </c>
      <c r="K155" s="108">
        <v>0.84599999999999997</v>
      </c>
      <c r="L155" s="108">
        <v>-27.577717551176477</v>
      </c>
      <c r="M155" s="108">
        <v>0.41299999999999998</v>
      </c>
      <c r="N155" s="108" t="s">
        <v>843</v>
      </c>
    </row>
    <row r="156" spans="1:14" hidden="1" x14ac:dyDescent="0.35">
      <c r="A156" s="125" t="s">
        <v>853</v>
      </c>
      <c r="B156" s="138">
        <f>[1]!f_info_relatedcode(A156)</f>
        <v>0</v>
      </c>
      <c r="C156" s="123" t="s">
        <v>854</v>
      </c>
      <c r="D156" s="142" t="s">
        <v>846</v>
      </c>
      <c r="E156" s="119" t="str">
        <f>[1]!f_info_corp_fundmanagementcompany(A156)</f>
        <v>国联安基金</v>
      </c>
      <c r="F156" s="108">
        <v>17.710347320499999</v>
      </c>
      <c r="G156" s="105">
        <f>[1]!f_return_ytd(A156,"0","20210930")</f>
        <v>18.138530263610029</v>
      </c>
      <c r="H156" s="108">
        <v>64.974084872044074</v>
      </c>
      <c r="I156" s="108">
        <v>0.84899999999999998</v>
      </c>
      <c r="J156" s="108">
        <v>77.215917253268202</v>
      </c>
      <c r="K156" s="108">
        <v>0.876</v>
      </c>
      <c r="L156" s="108">
        <v>-38.866930171278007</v>
      </c>
      <c r="M156" s="108">
        <v>3.4000000000000002E-2</v>
      </c>
      <c r="N156" s="108" t="s">
        <v>843</v>
      </c>
    </row>
    <row r="157" spans="1:14" hidden="1" x14ac:dyDescent="0.35">
      <c r="A157" s="125" t="s">
        <v>675</v>
      </c>
      <c r="B157" s="138">
        <f>[1]!f_info_relatedcode(A157)</f>
        <v>0</v>
      </c>
      <c r="C157" s="123" t="s">
        <v>676</v>
      </c>
      <c r="D157" s="142" t="s">
        <v>677</v>
      </c>
      <c r="E157" s="119" t="str">
        <f>[1]!f_info_corp_fundmanagementcompany(A157)</f>
        <v>易方达基金</v>
      </c>
      <c r="F157" s="108">
        <v>42.882229142299998</v>
      </c>
      <c r="G157" s="105">
        <f>[1]!f_return_ytd(A157,"0","20210930")</f>
        <v>15.74036511156188</v>
      </c>
      <c r="H157" s="108">
        <v>44.490035169988275</v>
      </c>
      <c r="I157" s="108">
        <v>0.45200000000000001</v>
      </c>
      <c r="J157" s="108">
        <v>75.409836065573771</v>
      </c>
      <c r="K157" s="108">
        <v>0.86099999999999999</v>
      </c>
      <c r="L157" s="108">
        <v>-18.341708542713565</v>
      </c>
      <c r="M157" s="108">
        <v>0.84399999999999997</v>
      </c>
      <c r="N157" s="108" t="s">
        <v>843</v>
      </c>
    </row>
    <row r="158" spans="1:14" hidden="1" x14ac:dyDescent="0.35">
      <c r="A158" s="125" t="s">
        <v>855</v>
      </c>
      <c r="B158" s="138">
        <f>[1]!f_info_relatedcode(A158)</f>
        <v>0</v>
      </c>
      <c r="C158" s="123" t="s">
        <v>856</v>
      </c>
      <c r="D158" s="122" t="s">
        <v>857</v>
      </c>
      <c r="E158" s="119" t="str">
        <f>[1]!f_info_corp_fundmanagementcompany(A158)</f>
        <v>诺安基金</v>
      </c>
      <c r="F158" s="104">
        <v>281.77266860099996</v>
      </c>
      <c r="G158" s="105">
        <f>[1]!f_return_ytd(A158,"0","20210930")</f>
        <v>19.144013880855972</v>
      </c>
      <c r="H158" s="104">
        <v>38.987138263665614</v>
      </c>
      <c r="I158" s="98"/>
      <c r="J158" s="109">
        <f>[1]!f_return_y(A158,"20190630")</f>
        <v>95.440251572327057</v>
      </c>
      <c r="K158" s="98"/>
      <c r="L158" s="109">
        <f>[1]!f_return_y(A158,"20180630")</f>
        <v>-31.832797427652743</v>
      </c>
      <c r="M158" s="98"/>
      <c r="N158" s="108" t="s">
        <v>858</v>
      </c>
    </row>
    <row r="159" spans="1:14" hidden="1" x14ac:dyDescent="0.35">
      <c r="A159" s="125" t="s">
        <v>859</v>
      </c>
      <c r="B159" s="138">
        <f>[1]!f_info_relatedcode(A159)</f>
        <v>0</v>
      </c>
      <c r="C159" s="123" t="s">
        <v>860</v>
      </c>
      <c r="D159" s="122" t="s">
        <v>861</v>
      </c>
      <c r="E159" s="119" t="str">
        <f>[1]!f_info_corp_fundmanagementcompany(A159)</f>
        <v>华商基金</v>
      </c>
      <c r="F159" s="104">
        <v>2.8293468458</v>
      </c>
      <c r="G159" s="105">
        <f>[1]!f_return_ytd(A159,"0","20210930")</f>
        <v>-4.7521289537712894</v>
      </c>
      <c r="H159" s="104">
        <v>31.823193344692779</v>
      </c>
      <c r="I159" s="98"/>
      <c r="J159" s="109">
        <f>[1]!f_return_y(A159,"20190630")</f>
        <v>0</v>
      </c>
      <c r="K159" s="98"/>
      <c r="L159" s="109">
        <f>[1]!f_return_y(A159,"20180630")</f>
        <v>0</v>
      </c>
      <c r="M159" s="98"/>
      <c r="N159" s="108" t="s">
        <v>862</v>
      </c>
    </row>
    <row r="160" spans="1:14" hidden="1" x14ac:dyDescent="0.35">
      <c r="A160" s="125" t="s">
        <v>863</v>
      </c>
      <c r="B160" s="138" t="str">
        <f>[1]!f_info_relatedcode(A160)</f>
        <v>003299.OF</v>
      </c>
      <c r="C160" s="123" t="s">
        <v>864</v>
      </c>
      <c r="D160" s="122" t="s">
        <v>865</v>
      </c>
      <c r="E160" s="119" t="str">
        <f>[1]!f_info_corp_fundmanagementcompany(A160)</f>
        <v>嘉实基金</v>
      </c>
      <c r="F160" s="104">
        <v>2.7388350656</v>
      </c>
      <c r="G160" s="105">
        <f>[1]!f_return_ytd(A160,"0","20210930")</f>
        <v>13.779718583212045</v>
      </c>
      <c r="H160" s="104">
        <v>39.068825910931167</v>
      </c>
      <c r="I160" s="98"/>
      <c r="J160" s="109">
        <f>[1]!f_return_y(A160,"20190630")</f>
        <v>47.425742574257434</v>
      </c>
      <c r="K160" s="98"/>
      <c r="L160" s="109">
        <f>[1]!f_return_y(A160,"20180630")</f>
        <v>-17.618270799347467</v>
      </c>
      <c r="M160" s="98"/>
      <c r="N160" s="108" t="s">
        <v>866</v>
      </c>
    </row>
    <row r="161" spans="1:15" x14ac:dyDescent="0.35">
      <c r="A161" s="125" t="s">
        <v>867</v>
      </c>
      <c r="B161" s="138">
        <f>[1]!f_info_relatedcode(A161)</f>
        <v>0</v>
      </c>
      <c r="C161" s="123" t="s">
        <v>868</v>
      </c>
      <c r="D161" s="122" t="s">
        <v>869</v>
      </c>
      <c r="E161" s="119" t="str">
        <f>[1]!f_info_corp_fundmanagementcompany(A161)</f>
        <v>前海开源基金</v>
      </c>
      <c r="F161" s="104">
        <v>5.8566960429999995</v>
      </c>
      <c r="G161" s="105">
        <f>[1]!f_return_ytd(A161,"0","20210930")</f>
        <v>-0.81135902636916901</v>
      </c>
      <c r="H161" s="104">
        <v>25.338983050847474</v>
      </c>
      <c r="I161" s="98"/>
      <c r="J161" s="109">
        <f>[1]!f_return_y(A161,"20190630")</f>
        <v>27.321237993596586</v>
      </c>
      <c r="K161" s="98"/>
      <c r="L161" s="109">
        <f>[1]!f_return_y(A161,"20180630")</f>
        <v>-10.162991371045051</v>
      </c>
      <c r="M161" s="98"/>
      <c r="N161" s="108" t="s">
        <v>870</v>
      </c>
    </row>
    <row r="162" spans="1:15" x14ac:dyDescent="0.35">
      <c r="A162" s="125" t="s">
        <v>598</v>
      </c>
      <c r="B162" s="138">
        <f>[1]!f_info_relatedcode(A162)</f>
        <v>0</v>
      </c>
      <c r="C162" s="123" t="s">
        <v>599</v>
      </c>
      <c r="D162" s="122" t="s">
        <v>600</v>
      </c>
      <c r="E162" s="119" t="str">
        <f>[1]!f_info_corp_fundmanagementcompany(A162)</f>
        <v>嘉实基金</v>
      </c>
      <c r="F162" s="104">
        <v>21.079169647899999</v>
      </c>
      <c r="G162" s="105">
        <f>[1]!f_return_ytd(A162,"0","20210930")</f>
        <v>-10.277814584161472</v>
      </c>
      <c r="H162" s="104">
        <v>73.016964695094003</v>
      </c>
      <c r="I162" s="98"/>
      <c r="J162" s="109">
        <f>[1]!f_return_y(A162,"20190630")</f>
        <v>54.679113185530916</v>
      </c>
      <c r="K162" s="98"/>
      <c r="L162" s="109">
        <f>[1]!f_return_y(A162,"20180630")</f>
        <v>-26.500857632933101</v>
      </c>
      <c r="M162" s="98"/>
      <c r="N162" s="108" t="s">
        <v>870</v>
      </c>
    </row>
    <row r="163" spans="1:15" hidden="1" x14ac:dyDescent="0.35">
      <c r="A163" s="125" t="s">
        <v>871</v>
      </c>
      <c r="B163" s="138">
        <f>[1]!f_info_relatedcode(A163)</f>
        <v>0</v>
      </c>
      <c r="C163" s="123" t="s">
        <v>872</v>
      </c>
      <c r="D163" s="122" t="s">
        <v>873</v>
      </c>
      <c r="E163" s="119" t="str">
        <f>[1]!f_info_corp_fundmanagementcompany(A163)</f>
        <v>易方达基金</v>
      </c>
      <c r="F163" s="104">
        <v>25.404844691199997</v>
      </c>
      <c r="G163" s="105">
        <f>[1]!f_return_ytd(A163,"0","20210930")</f>
        <v>0.16263940520446024</v>
      </c>
      <c r="H163" s="104" t="s">
        <v>111</v>
      </c>
      <c r="I163" s="98"/>
      <c r="J163" s="109">
        <f>[1]!f_return_y(A163,"20190630")</f>
        <v>0</v>
      </c>
      <c r="K163" s="98"/>
      <c r="L163" s="109">
        <f>[1]!f_return_y(A163,"20180630")</f>
        <v>0</v>
      </c>
      <c r="M163" s="98"/>
      <c r="N163" s="108" t="s">
        <v>874</v>
      </c>
    </row>
    <row r="164" spans="1:15" hidden="1" x14ac:dyDescent="0.35">
      <c r="A164" s="125" t="s">
        <v>875</v>
      </c>
      <c r="B164" s="138" t="str">
        <f>[1]!f_info_relatedcode(A164)</f>
        <v>003305.OF</v>
      </c>
      <c r="C164" s="123" t="s">
        <v>876</v>
      </c>
      <c r="D164" s="122" t="s">
        <v>877</v>
      </c>
      <c r="E164" s="119" t="str">
        <f>[1]!f_info_corp_fundmanagementcompany(A164)</f>
        <v>前海开源基金</v>
      </c>
      <c r="F164" s="104">
        <v>5.3615852265999999</v>
      </c>
      <c r="G164" s="105">
        <f>[1]!f_return_ytd(A164,"0","20210930")</f>
        <v>46.027542372881378</v>
      </c>
      <c r="H164" s="104">
        <v>49.603803486529308</v>
      </c>
      <c r="I164" s="98"/>
      <c r="J164" s="109">
        <f>[1]!f_return_y(A164,"20190630")</f>
        <v>32.303109160320652</v>
      </c>
      <c r="K164" s="98"/>
      <c r="L164" s="109">
        <f>[1]!f_return_y(A164,"20180630")</f>
        <v>-10.892857142857151</v>
      </c>
      <c r="M164" s="98"/>
      <c r="N164" s="108" t="s">
        <v>878</v>
      </c>
    </row>
    <row r="165" spans="1:15" hidden="1" x14ac:dyDescent="0.35">
      <c r="A165" s="125" t="s">
        <v>879</v>
      </c>
      <c r="B165" s="138" t="str">
        <f>[1]!f_info_relatedcode(A165)</f>
        <v>003625.OF</v>
      </c>
      <c r="C165" s="123" t="s">
        <v>880</v>
      </c>
      <c r="D165" s="122" t="s">
        <v>806</v>
      </c>
      <c r="E165" s="119" t="str">
        <f>[1]!f_info_corp_fundmanagementcompany(A165)</f>
        <v>创金合信基金</v>
      </c>
      <c r="F165" s="104">
        <v>11.3476907674</v>
      </c>
      <c r="G165" s="105">
        <f>[1]!f_return_ytd(A165,"0","20210930")</f>
        <v>29.932442428127633</v>
      </c>
      <c r="H165" s="104">
        <v>89.541078605477125</v>
      </c>
      <c r="I165" s="98"/>
      <c r="J165" s="109">
        <f>[1]!f_return_y(A165,"20190630")</f>
        <v>33.776232459952801</v>
      </c>
      <c r="K165" s="98"/>
      <c r="L165" s="109">
        <f>[1]!f_return_y(A165,"20180630")</f>
        <v>-34.234381380155163</v>
      </c>
      <c r="M165" s="98"/>
      <c r="N165" s="108" t="s">
        <v>878</v>
      </c>
    </row>
    <row r="166" spans="1:15" hidden="1" x14ac:dyDescent="0.35">
      <c r="A166" s="125" t="s">
        <v>881</v>
      </c>
      <c r="B166" s="138" t="str">
        <f>[1]!f_info_relatedcode(A166)</f>
        <v>002207.OF</v>
      </c>
      <c r="C166" s="123" t="s">
        <v>882</v>
      </c>
      <c r="D166" s="122" t="s">
        <v>877</v>
      </c>
      <c r="E166" s="119" t="str">
        <f>[1]!f_info_corp_fundmanagementcompany(A166)</f>
        <v>前海开源基金</v>
      </c>
      <c r="F166" s="104">
        <v>16.1802551621</v>
      </c>
      <c r="G166" s="105">
        <f>[1]!f_return_ytd(A166,"0","20210930")</f>
        <v>-1.9591836734693895</v>
      </c>
      <c r="H166" s="104">
        <v>16.444866920152094</v>
      </c>
      <c r="I166" s="98"/>
      <c r="J166" s="109">
        <f>[1]!f_return_y(A166,"20190630")</f>
        <v>28.89963724304717</v>
      </c>
      <c r="K166" s="98"/>
      <c r="L166" s="109">
        <f>[1]!f_return_y(A166,"20180630")</f>
        <v>-15.179487179487182</v>
      </c>
      <c r="M166" s="98"/>
      <c r="N166" s="108" t="s">
        <v>878</v>
      </c>
    </row>
    <row r="167" spans="1:15" hidden="1" x14ac:dyDescent="0.35">
      <c r="A167" s="125" t="s">
        <v>883</v>
      </c>
      <c r="B167" s="138">
        <f>[1]!f_info_relatedcode(A167)</f>
        <v>0</v>
      </c>
      <c r="C167" s="123" t="s">
        <v>884</v>
      </c>
      <c r="D167" s="122" t="s">
        <v>885</v>
      </c>
      <c r="E167" s="119" t="str">
        <f>[1]!f_info_corp_fundmanagementcompany(A167)</f>
        <v>信达澳银基金</v>
      </c>
      <c r="F167" s="104">
        <v>3.6602552781000002</v>
      </c>
      <c r="G167" s="105">
        <f>[1]!f_return_ytd(A167,"0","20210930")</f>
        <v>59.67</v>
      </c>
      <c r="H167" s="104" t="s">
        <v>111</v>
      </c>
      <c r="I167" s="98"/>
      <c r="J167" s="109">
        <f>[1]!f_return_y(A167,"20190630")</f>
        <v>0</v>
      </c>
      <c r="K167" s="98"/>
      <c r="L167" s="109">
        <f>[1]!f_return_y(A167,"20180630")</f>
        <v>0</v>
      </c>
      <c r="M167" s="98"/>
      <c r="N167" s="108" t="s">
        <v>886</v>
      </c>
    </row>
    <row r="168" spans="1:15" hidden="1" x14ac:dyDescent="0.35">
      <c r="A168" s="125" t="s">
        <v>887</v>
      </c>
      <c r="B168" s="138">
        <f>[1]!f_info_relatedcode(A168)</f>
        <v>0</v>
      </c>
      <c r="C168" s="123" t="s">
        <v>888</v>
      </c>
      <c r="D168" s="122" t="s">
        <v>889</v>
      </c>
      <c r="E168" s="119" t="str">
        <f>[1]!f_info_corp_fundmanagementcompany(A168)</f>
        <v>易方达基金</v>
      </c>
      <c r="F168" s="104">
        <v>56.636991727100003</v>
      </c>
      <c r="G168" s="105">
        <f>[1]!f_return_ytd(A168,"0","20210930")</f>
        <v>32.02346375078308</v>
      </c>
      <c r="H168" s="104">
        <v>82.982492705293879</v>
      </c>
      <c r="I168" s="98"/>
      <c r="J168" s="109">
        <f>[1]!f_return_y(A168,"20190630")</f>
        <v>22.316778864473513</v>
      </c>
      <c r="K168" s="98"/>
      <c r="L168" s="109">
        <f>[1]!f_return_y(A168,"20180630")</f>
        <v>-24.976176862969325</v>
      </c>
      <c r="M168" s="98"/>
      <c r="N168" s="108" t="s">
        <v>886</v>
      </c>
    </row>
    <row r="169" spans="1:15" x14ac:dyDescent="0.35">
      <c r="A169" s="127"/>
      <c r="B169" s="139"/>
      <c r="C169" s="127"/>
      <c r="D169" s="127"/>
      <c r="E169" s="127"/>
      <c r="F169" s="102"/>
      <c r="G169" s="57"/>
      <c r="H169" s="57"/>
      <c r="I169" s="57"/>
      <c r="J169" s="57"/>
      <c r="K169" s="57"/>
      <c r="L169" s="57"/>
      <c r="M169" s="57"/>
      <c r="N169" s="57"/>
      <c r="O169" s="57"/>
    </row>
    <row r="170" spans="1:15" x14ac:dyDescent="0.35">
      <c r="A170" s="127"/>
      <c r="B170" s="139"/>
      <c r="C170" s="127"/>
      <c r="D170" s="127"/>
      <c r="E170" s="127"/>
      <c r="F170" s="102"/>
      <c r="G170" s="57"/>
      <c r="H170" s="57"/>
      <c r="I170" s="57"/>
      <c r="J170" s="57"/>
      <c r="K170" s="57"/>
      <c r="L170" s="57"/>
      <c r="M170" s="57"/>
      <c r="N170" s="57"/>
      <c r="O170" s="57"/>
    </row>
    <row r="173" spans="1:15" x14ac:dyDescent="0.35">
      <c r="A173" s="119" t="s">
        <v>2165</v>
      </c>
      <c r="B173" s="138"/>
      <c r="C173" s="119"/>
      <c r="D173" s="119"/>
      <c r="E173" s="119"/>
      <c r="F173" s="98"/>
      <c r="G173" s="98"/>
      <c r="H173" s="98"/>
      <c r="I173" s="98"/>
      <c r="J173" s="98"/>
      <c r="K173" s="98"/>
      <c r="L173" s="98"/>
    </row>
    <row r="174" spans="1:15" s="57" customFormat="1" x14ac:dyDescent="0.35">
      <c r="A174" s="119"/>
      <c r="B174" s="138"/>
      <c r="C174" s="119"/>
      <c r="D174" s="119"/>
      <c r="E174" s="119"/>
      <c r="F174" s="98"/>
      <c r="G174" s="98" t="s">
        <v>2132</v>
      </c>
      <c r="H174" s="98"/>
      <c r="I174" s="98"/>
      <c r="J174" s="98"/>
      <c r="K174" s="98"/>
      <c r="L174" s="98"/>
    </row>
    <row r="175" spans="1:15" s="57" customFormat="1" x14ac:dyDescent="0.35">
      <c r="A175" s="119" t="s">
        <v>2122</v>
      </c>
      <c r="B175" s="138" t="s">
        <v>2123</v>
      </c>
      <c r="C175" s="119" t="s">
        <v>2124</v>
      </c>
      <c r="D175" s="119" t="s">
        <v>2125</v>
      </c>
      <c r="E175" s="119" t="s">
        <v>2163</v>
      </c>
      <c r="F175" s="98" t="s">
        <v>2129</v>
      </c>
      <c r="G175" s="98" t="s">
        <v>3414</v>
      </c>
      <c r="H175" s="98" t="s">
        <v>3415</v>
      </c>
      <c r="I175" s="98" t="s">
        <v>2133</v>
      </c>
      <c r="J175" s="98" t="s">
        <v>2134</v>
      </c>
      <c r="K175" s="99" t="s">
        <v>93</v>
      </c>
      <c r="L175" s="99" t="s">
        <v>94</v>
      </c>
    </row>
    <row r="176" spans="1:15" s="57" customFormat="1" ht="42.45" x14ac:dyDescent="0.35">
      <c r="A176" s="128" t="s">
        <v>1513</v>
      </c>
      <c r="B176" s="138" t="s">
        <v>2201</v>
      </c>
      <c r="C176" s="129" t="s">
        <v>1514</v>
      </c>
      <c r="D176" s="119" t="s">
        <v>2202</v>
      </c>
      <c r="E176" s="119" t="s">
        <v>2203</v>
      </c>
      <c r="F176" s="100">
        <v>575.917828171</v>
      </c>
      <c r="G176" s="100">
        <v>0.55444836273127429</v>
      </c>
      <c r="H176" s="100" t="s">
        <v>1518</v>
      </c>
      <c r="I176" s="91">
        <v>2.09802</v>
      </c>
      <c r="J176" s="100">
        <v>2.1659999999999999</v>
      </c>
      <c r="K176" s="100">
        <v>6.7979999999999929E-2</v>
      </c>
      <c r="L176" s="99">
        <v>1</v>
      </c>
      <c r="M176" s="57" t="str">
        <f>[1]!f_nav_periodreturnranking_3m(A176,"20210930",2)</f>
        <v>250/694</v>
      </c>
    </row>
    <row r="177" spans="1:13" s="57" customFormat="1" x14ac:dyDescent="0.35">
      <c r="A177" s="128" t="s">
        <v>1516</v>
      </c>
      <c r="B177" s="138" t="s">
        <v>2206</v>
      </c>
      <c r="C177" s="129" t="s">
        <v>1517</v>
      </c>
      <c r="D177" s="119" t="s">
        <v>2207</v>
      </c>
      <c r="E177" s="119" t="s">
        <v>2002</v>
      </c>
      <c r="F177" s="100">
        <v>1308.7939227987999</v>
      </c>
      <c r="G177" s="100">
        <v>0.55537438360359537</v>
      </c>
      <c r="H177" s="100" t="s">
        <v>3468</v>
      </c>
      <c r="I177" s="91">
        <v>0</v>
      </c>
      <c r="J177" s="100">
        <v>0</v>
      </c>
      <c r="K177" s="100">
        <v>0</v>
      </c>
      <c r="L177" s="99">
        <v>2</v>
      </c>
      <c r="M177" s="57" t="str">
        <f>[1]!f_nav_periodreturnranking_3m(A177,"20210930",2)</f>
        <v>246/694</v>
      </c>
    </row>
    <row r="178" spans="1:13" s="57" customFormat="1" ht="42.45" x14ac:dyDescent="0.35">
      <c r="A178" s="128" t="s">
        <v>1519</v>
      </c>
      <c r="B178" s="138" t="s">
        <v>2208</v>
      </c>
      <c r="C178" s="129" t="s">
        <v>1520</v>
      </c>
      <c r="D178" s="119" t="s">
        <v>2209</v>
      </c>
      <c r="E178" s="119" t="s">
        <v>1666</v>
      </c>
      <c r="F178" s="100">
        <v>1741.0348047271</v>
      </c>
      <c r="G178" s="100">
        <v>0.54490515992154742</v>
      </c>
      <c r="H178" s="100" t="s">
        <v>3469</v>
      </c>
      <c r="I178" s="91">
        <v>2.0733825000000001</v>
      </c>
      <c r="J178" s="100">
        <v>2.161</v>
      </c>
      <c r="K178" s="100">
        <v>8.7617499999999904E-2</v>
      </c>
      <c r="L178" s="99">
        <v>3</v>
      </c>
      <c r="M178" s="57" t="str">
        <f>[1]!f_nav_periodreturnranking_3m(A178,"20210930",2)</f>
        <v>297/694</v>
      </c>
    </row>
    <row r="179" spans="1:13" s="57" customFormat="1" ht="56.6" x14ac:dyDescent="0.35">
      <c r="A179" s="128" t="s">
        <v>1522</v>
      </c>
      <c r="B179" s="138" t="s">
        <v>2204</v>
      </c>
      <c r="C179" s="129" t="s">
        <v>1523</v>
      </c>
      <c r="D179" s="119" t="s">
        <v>2205</v>
      </c>
      <c r="E179" s="119" t="s">
        <v>1655</v>
      </c>
      <c r="F179" s="100">
        <v>375.54332778519995</v>
      </c>
      <c r="G179" s="100">
        <v>0.5537104675645832</v>
      </c>
      <c r="H179" s="100" t="s">
        <v>1524</v>
      </c>
      <c r="I179" s="91">
        <v>2.1336075000000001</v>
      </c>
      <c r="J179" s="100">
        <v>2.1989999999999998</v>
      </c>
      <c r="K179" s="100">
        <v>6.5392499999999742E-2</v>
      </c>
      <c r="L179" s="99">
        <v>4</v>
      </c>
      <c r="M179" s="57" t="str">
        <f>[1]!f_nav_periodreturnranking_3m(A179,"20210930",2)</f>
        <v>253/694</v>
      </c>
    </row>
    <row r="180" spans="1:13" s="57" customFormat="1" x14ac:dyDescent="0.35">
      <c r="A180" s="128" t="s">
        <v>95</v>
      </c>
      <c r="B180" s="138" t="s">
        <v>2211</v>
      </c>
      <c r="C180" s="128" t="s">
        <v>96</v>
      </c>
      <c r="D180" s="119" t="s">
        <v>2212</v>
      </c>
      <c r="E180" s="119" t="s">
        <v>2203</v>
      </c>
      <c r="F180" s="100">
        <v>1017.7241130069999</v>
      </c>
      <c r="G180" s="100">
        <v>0.62627755608697677</v>
      </c>
      <c r="H180" s="100" t="s">
        <v>133</v>
      </c>
      <c r="I180" s="91">
        <v>2.7774684320500889</v>
      </c>
      <c r="J180" s="100">
        <v>2.6651043611775505</v>
      </c>
      <c r="K180" s="100">
        <v>-0.11236407087253841</v>
      </c>
      <c r="L180" s="99">
        <v>1</v>
      </c>
      <c r="M180" s="57" t="str">
        <f>[1]!f_nav_periodreturnranking_3m(A180,"20210930",2)</f>
        <v>19/694</v>
      </c>
    </row>
    <row r="181" spans="1:13" s="57" customFormat="1" x14ac:dyDescent="0.35">
      <c r="A181" s="128" t="s">
        <v>99</v>
      </c>
      <c r="B181" s="138" t="s">
        <v>2210</v>
      </c>
      <c r="C181" s="128" t="s">
        <v>100</v>
      </c>
      <c r="D181" s="119" t="s">
        <v>2202</v>
      </c>
      <c r="E181" s="119" t="s">
        <v>2203</v>
      </c>
      <c r="F181" s="100">
        <v>725.93096410049998</v>
      </c>
      <c r="G181" s="100">
        <v>0.64592778976677812</v>
      </c>
      <c r="H181" s="100" t="s">
        <v>101</v>
      </c>
      <c r="I181" s="91">
        <v>2.530113132025972</v>
      </c>
      <c r="J181" s="100">
        <v>2.6934450554867206</v>
      </c>
      <c r="K181" s="100">
        <v>0.16333192346074865</v>
      </c>
      <c r="L181" s="99">
        <v>2</v>
      </c>
      <c r="M181" s="57" t="str">
        <f>[1]!f_nav_periodreturnranking_3m(A181,"20210930",2)</f>
        <v>8/694</v>
      </c>
    </row>
    <row r="182" spans="1:13" s="57" customFormat="1" x14ac:dyDescent="0.35">
      <c r="A182" s="128" t="s">
        <v>102</v>
      </c>
      <c r="B182" s="138" t="s">
        <v>2230</v>
      </c>
      <c r="C182" s="128" t="s">
        <v>103</v>
      </c>
      <c r="D182" s="119" t="s">
        <v>2231</v>
      </c>
      <c r="E182" s="119" t="s">
        <v>1647</v>
      </c>
      <c r="F182" s="100">
        <v>1538.3766548441001</v>
      </c>
      <c r="G182" s="100">
        <v>0.64422728419542996</v>
      </c>
      <c r="H182" s="100" t="s">
        <v>104</v>
      </c>
      <c r="I182" s="91">
        <v>2.4773117823635409</v>
      </c>
      <c r="J182" s="100">
        <v>2.5493421809845485</v>
      </c>
      <c r="K182" s="100">
        <v>7.2030398621007574E-2</v>
      </c>
      <c r="L182" s="99">
        <v>3</v>
      </c>
      <c r="M182" s="57" t="str">
        <f>[1]!f_nav_periodreturnranking_3m(A182,"20210930",2)</f>
        <v>9/694</v>
      </c>
    </row>
    <row r="183" spans="1:13" s="57" customFormat="1" x14ac:dyDescent="0.35">
      <c r="A183" s="128" t="s">
        <v>105</v>
      </c>
      <c r="B183" s="138" t="s">
        <v>2228</v>
      </c>
      <c r="C183" s="128" t="s">
        <v>106</v>
      </c>
      <c r="D183" s="119" t="s">
        <v>2229</v>
      </c>
      <c r="E183" s="119" t="s">
        <v>2203</v>
      </c>
      <c r="F183" s="100">
        <v>1299.6810591599999</v>
      </c>
      <c r="G183" s="100">
        <v>0.61255738785616187</v>
      </c>
      <c r="H183" s="100" t="s">
        <v>3470</v>
      </c>
      <c r="I183" s="91">
        <v>2.6834438605855491</v>
      </c>
      <c r="J183" s="100">
        <v>2.559682813322639</v>
      </c>
      <c r="K183" s="100">
        <v>-0.12376104726291004</v>
      </c>
      <c r="L183" s="99">
        <v>4</v>
      </c>
      <c r="M183" s="57" t="str">
        <f>[1]!f_nav_periodreturnranking_3m(A183,"20210930",2)</f>
        <v>44/694</v>
      </c>
    </row>
    <row r="184" spans="1:13" s="57" customFormat="1" x14ac:dyDescent="0.35">
      <c r="A184" s="128" t="s">
        <v>108</v>
      </c>
      <c r="B184" s="138" t="s">
        <v>2235</v>
      </c>
      <c r="C184" s="128" t="s">
        <v>109</v>
      </c>
      <c r="D184" s="119" t="s">
        <v>2236</v>
      </c>
      <c r="E184" s="119" t="s">
        <v>1710</v>
      </c>
      <c r="F184" s="100">
        <v>2431.2925369968998</v>
      </c>
      <c r="G184" s="100">
        <v>0.58038745123702684</v>
      </c>
      <c r="H184" s="100" t="s">
        <v>3471</v>
      </c>
      <c r="I184" s="91">
        <v>2.5759124568752321</v>
      </c>
      <c r="J184" s="100">
        <v>2.4991073979127698</v>
      </c>
      <c r="K184" s="100">
        <v>-7.6805058962462258E-2</v>
      </c>
      <c r="L184" s="99">
        <v>5</v>
      </c>
      <c r="M184" s="57" t="str">
        <f>[1]!f_nav_periodreturnranking_3m(A184,"20210930",2)</f>
        <v>137/694</v>
      </c>
    </row>
    <row r="185" spans="1:13" s="57" customFormat="1" x14ac:dyDescent="0.35">
      <c r="A185" s="128" t="s">
        <v>113</v>
      </c>
      <c r="B185" s="138" t="s">
        <v>2226</v>
      </c>
      <c r="C185" s="128" t="s">
        <v>114</v>
      </c>
      <c r="D185" s="119" t="s">
        <v>2227</v>
      </c>
      <c r="E185" s="119" t="s">
        <v>1706</v>
      </c>
      <c r="F185" s="100">
        <v>1150.5195832268</v>
      </c>
      <c r="G185" s="100">
        <v>0.60919940736054223</v>
      </c>
      <c r="H185" s="100" t="s">
        <v>115</v>
      </c>
      <c r="I185" s="91">
        <v>2.6175294501720598</v>
      </c>
      <c r="J185" s="100">
        <v>2.5884160795809796</v>
      </c>
      <c r="K185" s="100">
        <v>-2.9113370591080212E-2</v>
      </c>
      <c r="L185" s="99">
        <v>6</v>
      </c>
      <c r="M185" s="57" t="str">
        <f>[1]!f_nav_periodreturnranking_3m(A185,"20210930",2)</f>
        <v>54/694</v>
      </c>
    </row>
    <row r="186" spans="1:13" s="57" customFormat="1" ht="28.3" x14ac:dyDescent="0.35">
      <c r="A186" s="128" t="s">
        <v>116</v>
      </c>
      <c r="B186" s="138" t="s">
        <v>2223</v>
      </c>
      <c r="C186" s="128" t="s">
        <v>117</v>
      </c>
      <c r="D186" s="119" t="s">
        <v>2224</v>
      </c>
      <c r="E186" s="119" t="s">
        <v>2225</v>
      </c>
      <c r="F186" s="100">
        <v>949.45872711699997</v>
      </c>
      <c r="G186" s="100">
        <v>0.60670004430035807</v>
      </c>
      <c r="H186" s="100" t="s">
        <v>3472</v>
      </c>
      <c r="I186" s="91">
        <v>2.5242926743882368</v>
      </c>
      <c r="J186" s="100">
        <v>2.5551451279678172</v>
      </c>
      <c r="K186" s="100">
        <v>3.0852453579580441E-2</v>
      </c>
      <c r="L186" s="99">
        <v>7</v>
      </c>
      <c r="M186" s="57" t="str">
        <f>[1]!f_nav_periodreturnranking_3m(A186,"20210930",2)</f>
        <v>62/694</v>
      </c>
    </row>
    <row r="187" spans="1:13" s="57" customFormat="1" x14ac:dyDescent="0.35">
      <c r="A187" s="128" t="s">
        <v>119</v>
      </c>
      <c r="B187" s="138" t="s">
        <v>2213</v>
      </c>
      <c r="C187" s="128" t="s">
        <v>120</v>
      </c>
      <c r="D187" s="119" t="s">
        <v>2214</v>
      </c>
      <c r="E187" s="119" t="s">
        <v>1998</v>
      </c>
      <c r="F187" s="100">
        <v>468.63389701849997</v>
      </c>
      <c r="G187" s="100">
        <v>0.61483189649171288</v>
      </c>
      <c r="H187" s="100" t="s">
        <v>157</v>
      </c>
      <c r="I187" s="91">
        <v>2.4851363738912351</v>
      </c>
      <c r="J187" s="100">
        <v>2.5919661147552064</v>
      </c>
      <c r="K187" s="100">
        <v>0.10682974086397135</v>
      </c>
      <c r="L187" s="99">
        <v>8</v>
      </c>
      <c r="M187" s="57" t="str">
        <f>[1]!f_nav_periodreturnranking_3m(A187,"20210930",2)</f>
        <v>39/694</v>
      </c>
    </row>
    <row r="188" spans="1:13" s="57" customFormat="1" ht="28.3" x14ac:dyDescent="0.35">
      <c r="A188" s="128" t="s">
        <v>122</v>
      </c>
      <c r="B188" s="138" t="s">
        <v>2237</v>
      </c>
      <c r="C188" s="128" t="s">
        <v>123</v>
      </c>
      <c r="D188" s="119" t="s">
        <v>2238</v>
      </c>
      <c r="E188" s="119" t="s">
        <v>1702</v>
      </c>
      <c r="F188" s="100">
        <v>1279.3002944073</v>
      </c>
      <c r="G188" s="100">
        <v>0.61648999144797989</v>
      </c>
      <c r="H188" s="100" t="s">
        <v>124</v>
      </c>
      <c r="I188" s="91">
        <v>2.618728980635602</v>
      </c>
      <c r="J188" s="100">
        <v>2.5056077479165939</v>
      </c>
      <c r="K188" s="100">
        <v>-0.11312123271900809</v>
      </c>
      <c r="L188" s="99">
        <v>9</v>
      </c>
      <c r="M188" s="57" t="str">
        <f>[1]!f_nav_periodreturnranking_3m(A188,"20210930",2)</f>
        <v>34/694</v>
      </c>
    </row>
    <row r="189" spans="1:13" s="57" customFormat="1" x14ac:dyDescent="0.35">
      <c r="A189" s="128" t="s">
        <v>125</v>
      </c>
      <c r="B189" s="138" t="s">
        <v>2215</v>
      </c>
      <c r="C189" s="128" t="s">
        <v>126</v>
      </c>
      <c r="D189" s="119" t="s">
        <v>2216</v>
      </c>
      <c r="E189" s="119" t="s">
        <v>2217</v>
      </c>
      <c r="F189" s="100">
        <v>408.29107320790001</v>
      </c>
      <c r="G189" s="100">
        <v>0.63954081875633984</v>
      </c>
      <c r="H189" s="100" t="s">
        <v>3473</v>
      </c>
      <c r="I189" s="91">
        <v>2.6004649118443028</v>
      </c>
      <c r="J189" s="100">
        <v>2.6087755499067944</v>
      </c>
      <c r="K189" s="100">
        <v>8.3106380624915488E-3</v>
      </c>
      <c r="L189" s="99">
        <v>10</v>
      </c>
      <c r="M189" s="57" t="str">
        <f>[1]!f_nav_periodreturnranking_3m(A189,"20210930",2)</f>
        <v>12/694</v>
      </c>
    </row>
    <row r="190" spans="1:13" s="57" customFormat="1" x14ac:dyDescent="0.35">
      <c r="A190" s="128" t="s">
        <v>128</v>
      </c>
      <c r="B190" s="138" t="s">
        <v>2241</v>
      </c>
      <c r="C190" s="128" t="s">
        <v>129</v>
      </c>
      <c r="D190" s="119" t="s">
        <v>2242</v>
      </c>
      <c r="E190" s="119" t="s">
        <v>1655</v>
      </c>
      <c r="F190" s="100">
        <v>1263.4464230958001</v>
      </c>
      <c r="G190" s="100">
        <v>0.61566527251389347</v>
      </c>
      <c r="H190" s="100" t="s">
        <v>3474</v>
      </c>
      <c r="I190" s="91">
        <v>2.619145226532233</v>
      </c>
      <c r="J190" s="100">
        <v>2.4689052381221099</v>
      </c>
      <c r="K190" s="100">
        <v>-0.15023998841012309</v>
      </c>
      <c r="L190" s="99">
        <v>11</v>
      </c>
      <c r="M190" s="57" t="str">
        <f>[1]!f_nav_periodreturnranking_3m(A190,"20210930",2)</f>
        <v>35/694</v>
      </c>
    </row>
    <row r="191" spans="1:13" s="57" customFormat="1" x14ac:dyDescent="0.35">
      <c r="A191" s="128" t="s">
        <v>131</v>
      </c>
      <c r="B191" s="138" t="s">
        <v>2221</v>
      </c>
      <c r="C191" s="128" t="s">
        <v>132</v>
      </c>
      <c r="D191" s="119" t="s">
        <v>2222</v>
      </c>
      <c r="E191" s="119" t="s">
        <v>1998</v>
      </c>
      <c r="F191" s="100">
        <v>440.37933892699999</v>
      </c>
      <c r="G191" s="100">
        <v>0.62608091407117117</v>
      </c>
      <c r="H191" s="100" t="s">
        <v>3475</v>
      </c>
      <c r="I191" s="91">
        <v>2.606410461809662</v>
      </c>
      <c r="J191" s="100">
        <v>2.616781276347413</v>
      </c>
      <c r="K191" s="100">
        <v>1.0370814537751016E-2</v>
      </c>
      <c r="L191" s="99">
        <v>12</v>
      </c>
      <c r="M191" s="57" t="str">
        <f>[1]!f_nav_periodreturnranking_3m(A191,"20210930",2)</f>
        <v>20/694</v>
      </c>
    </row>
    <row r="192" spans="1:13" s="57" customFormat="1" x14ac:dyDescent="0.35">
      <c r="A192" s="128" t="s">
        <v>134</v>
      </c>
      <c r="B192" s="138" t="s">
        <v>111</v>
      </c>
      <c r="C192" s="128" t="s">
        <v>135</v>
      </c>
      <c r="D192" s="119" t="s">
        <v>2227</v>
      </c>
      <c r="E192" s="119" t="s">
        <v>1706</v>
      </c>
      <c r="F192" s="100">
        <v>592.8180094608</v>
      </c>
      <c r="G192" s="100">
        <v>0.60566745352452434</v>
      </c>
      <c r="H192" s="100" t="s">
        <v>3476</v>
      </c>
      <c r="I192" s="91">
        <v>2.579467101758067</v>
      </c>
      <c r="J192" s="100">
        <v>2.5142615849022443</v>
      </c>
      <c r="K192" s="100">
        <v>-6.5205516855822765E-2</v>
      </c>
      <c r="L192" s="99">
        <v>13</v>
      </c>
      <c r="M192" s="57" t="str">
        <f>[1]!f_nav_periodreturnranking_3m(A192,"20210930",2)</f>
        <v>67/694</v>
      </c>
    </row>
    <row r="193" spans="1:13" s="57" customFormat="1" x14ac:dyDescent="0.35">
      <c r="A193" s="128" t="s">
        <v>137</v>
      </c>
      <c r="B193" s="138" t="s">
        <v>2218</v>
      </c>
      <c r="C193" s="128" t="s">
        <v>138</v>
      </c>
      <c r="D193" s="119" t="s">
        <v>2219</v>
      </c>
      <c r="E193" s="119" t="s">
        <v>2220</v>
      </c>
      <c r="F193" s="100">
        <v>316.4396998391</v>
      </c>
      <c r="G193" s="100">
        <v>0.63436749509470225</v>
      </c>
      <c r="H193" s="100" t="s">
        <v>139</v>
      </c>
      <c r="I193" s="91">
        <v>2.523859764482951</v>
      </c>
      <c r="J193" s="100">
        <v>2.628669684857754</v>
      </c>
      <c r="K193" s="100">
        <v>0.10480992037480297</v>
      </c>
      <c r="L193" s="99">
        <v>14</v>
      </c>
      <c r="M193" s="57" t="str">
        <f>[1]!f_nav_periodreturnranking_3m(A193,"20210930",2)</f>
        <v>13/694</v>
      </c>
    </row>
    <row r="194" spans="1:13" s="57" customFormat="1" x14ac:dyDescent="0.35">
      <c r="A194" s="128" t="s">
        <v>140</v>
      </c>
      <c r="B194" s="138" t="s">
        <v>2239</v>
      </c>
      <c r="C194" s="128" t="s">
        <v>141</v>
      </c>
      <c r="D194" s="119" t="s">
        <v>2240</v>
      </c>
      <c r="E194" s="119" t="s">
        <v>1680</v>
      </c>
      <c r="F194" s="100">
        <v>572.83258849649997</v>
      </c>
      <c r="G194" s="100">
        <v>0.6124619521680672</v>
      </c>
      <c r="H194" s="100" t="s">
        <v>142</v>
      </c>
      <c r="I194" s="91">
        <v>2.5972840655582949</v>
      </c>
      <c r="J194" s="100">
        <v>2.5407356669438608</v>
      </c>
      <c r="K194" s="100">
        <v>-5.654839861443417E-2</v>
      </c>
      <c r="L194" s="99">
        <v>15</v>
      </c>
      <c r="M194" s="57" t="str">
        <f>[1]!f_nav_periodreturnranking_3m(A194,"20210930",2)</f>
        <v>45/694</v>
      </c>
    </row>
    <row r="195" spans="1:13" s="57" customFormat="1" x14ac:dyDescent="0.35">
      <c r="A195" s="128" t="s">
        <v>143</v>
      </c>
      <c r="B195" s="138" t="s">
        <v>2253</v>
      </c>
      <c r="C195" s="128" t="s">
        <v>144</v>
      </c>
      <c r="D195" s="119" t="s">
        <v>2254</v>
      </c>
      <c r="E195" s="119" t="s">
        <v>1680</v>
      </c>
      <c r="F195" s="100">
        <v>1554.6524192474999</v>
      </c>
      <c r="G195" s="100">
        <v>0.57743171627844969</v>
      </c>
      <c r="H195" s="91" t="s">
        <v>3477</v>
      </c>
      <c r="I195" s="91">
        <v>2.566019906986416</v>
      </c>
      <c r="J195" s="91">
        <v>2.3908660269037929</v>
      </c>
      <c r="K195" s="100">
        <v>-0.17515388008262311</v>
      </c>
      <c r="L195" s="99">
        <v>16</v>
      </c>
      <c r="M195" s="57" t="str">
        <f>[1]!f_nav_periodreturnranking_3m(A195,"20210930",2)</f>
        <v>149/694</v>
      </c>
    </row>
    <row r="196" spans="1:13" s="57" customFormat="1" x14ac:dyDescent="0.35">
      <c r="A196" s="128" t="s">
        <v>146</v>
      </c>
      <c r="B196" s="138" t="s">
        <v>2232</v>
      </c>
      <c r="C196" s="128" t="s">
        <v>147</v>
      </c>
      <c r="D196" s="119" t="s">
        <v>2233</v>
      </c>
      <c r="E196" s="119" t="s">
        <v>2234</v>
      </c>
      <c r="F196" s="100">
        <v>375.0786165714</v>
      </c>
      <c r="G196" s="100">
        <v>0.65421603977028309</v>
      </c>
      <c r="H196" s="100" t="s">
        <v>148</v>
      </c>
      <c r="I196" s="91">
        <v>2.4973967093883771</v>
      </c>
      <c r="J196" s="100">
        <v>2.5356825227537572</v>
      </c>
      <c r="K196" s="100">
        <v>3.8285813365380061E-2</v>
      </c>
      <c r="L196" s="99">
        <v>17</v>
      </c>
      <c r="M196" s="57" t="str">
        <f>[1]!f_nav_periodreturnranking_3m(A196,"20210930",2)</f>
        <v>6/694</v>
      </c>
    </row>
    <row r="197" spans="1:13" s="57" customFormat="1" x14ac:dyDescent="0.35">
      <c r="A197" s="128" t="s">
        <v>149</v>
      </c>
      <c r="B197" s="138" t="s">
        <v>2243</v>
      </c>
      <c r="C197" s="128" t="s">
        <v>150</v>
      </c>
      <c r="D197" s="119" t="s">
        <v>2244</v>
      </c>
      <c r="E197" s="119" t="s">
        <v>1755</v>
      </c>
      <c r="F197" s="100">
        <v>584.48560112680002</v>
      </c>
      <c r="G197" s="100">
        <v>0.61128507221557404</v>
      </c>
      <c r="H197" s="100" t="s">
        <v>151</v>
      </c>
      <c r="I197" s="91">
        <v>2.562240996858991</v>
      </c>
      <c r="J197" s="100">
        <v>2.4707289351848516</v>
      </c>
      <c r="K197" s="100">
        <v>-9.1512061674139389E-2</v>
      </c>
      <c r="L197" s="99">
        <v>18</v>
      </c>
      <c r="M197" s="57" t="str">
        <f>[1]!f_nav_periodreturnranking_3m(A197,"20210930",2)</f>
        <v>50/694</v>
      </c>
    </row>
    <row r="198" spans="1:13" s="57" customFormat="1" x14ac:dyDescent="0.35">
      <c r="A198" s="128" t="s">
        <v>152</v>
      </c>
      <c r="B198" s="138" t="s">
        <v>2257</v>
      </c>
      <c r="C198" s="128" t="s">
        <v>153</v>
      </c>
      <c r="D198" s="119" t="s">
        <v>2258</v>
      </c>
      <c r="E198" s="119" t="s">
        <v>2259</v>
      </c>
      <c r="F198" s="100">
        <v>1211.7145519927999</v>
      </c>
      <c r="G198" s="100">
        <v>0.57581579514148251</v>
      </c>
      <c r="H198" s="91" t="s">
        <v>154</v>
      </c>
      <c r="I198" s="91">
        <v>2.3462771175108621</v>
      </c>
      <c r="J198" s="91">
        <v>2.393295787795191</v>
      </c>
      <c r="K198" s="100">
        <v>4.7018670284328934E-2</v>
      </c>
      <c r="L198" s="99">
        <v>19</v>
      </c>
      <c r="M198" s="57" t="str">
        <f>[1]!f_nav_periodreturnranking_3m(A198,"20210930",2)</f>
        <v>152/694</v>
      </c>
    </row>
    <row r="199" spans="1:13" s="57" customFormat="1" x14ac:dyDescent="0.35">
      <c r="A199" s="128" t="s">
        <v>155</v>
      </c>
      <c r="B199" s="138" t="s">
        <v>2249</v>
      </c>
      <c r="C199" s="128" t="s">
        <v>156</v>
      </c>
      <c r="D199" s="119" t="s">
        <v>2250</v>
      </c>
      <c r="E199" s="119" t="s">
        <v>1655</v>
      </c>
      <c r="F199" s="100">
        <v>705.70827022619994</v>
      </c>
      <c r="G199" s="100">
        <v>0.61489965743566388</v>
      </c>
      <c r="H199" s="100" t="s">
        <v>3478</v>
      </c>
      <c r="I199" s="91">
        <v>2.4405786032896688</v>
      </c>
      <c r="J199" s="100">
        <v>2.4439447311328522</v>
      </c>
      <c r="K199" s="100">
        <v>3.366127843183353E-3</v>
      </c>
      <c r="L199" s="99">
        <v>20</v>
      </c>
      <c r="M199" s="57" t="str">
        <f>[1]!f_nav_periodreturnranking_3m(A199,"20210930",2)</f>
        <v>38/694</v>
      </c>
    </row>
    <row r="200" spans="1:13" s="57" customFormat="1" ht="28.3" x14ac:dyDescent="0.35">
      <c r="A200" s="128" t="s">
        <v>158</v>
      </c>
      <c r="B200" s="138" t="s">
        <v>2251</v>
      </c>
      <c r="C200" s="128" t="s">
        <v>159</v>
      </c>
      <c r="D200" s="119" t="s">
        <v>2252</v>
      </c>
      <c r="E200" s="119" t="s">
        <v>1687</v>
      </c>
      <c r="F200" s="100">
        <v>809.90395596830001</v>
      </c>
      <c r="G200" s="100">
        <v>0.55703735594310311</v>
      </c>
      <c r="H200" s="100" t="s">
        <v>3479</v>
      </c>
      <c r="I200" s="91">
        <v>2.556879942755709</v>
      </c>
      <c r="J200" s="100">
        <v>2.3934304653040694</v>
      </c>
      <c r="K200" s="100">
        <v>-0.16344947745163951</v>
      </c>
      <c r="L200" s="99">
        <v>21</v>
      </c>
      <c r="M200" s="57" t="str">
        <f>[1]!f_nav_periodreturnranking_3m(A200,"20210930",2)</f>
        <v>232/694</v>
      </c>
    </row>
    <row r="201" spans="1:13" s="57" customFormat="1" ht="28.3" x14ac:dyDescent="0.35">
      <c r="A201" s="128" t="s">
        <v>161</v>
      </c>
      <c r="B201" s="138" t="s">
        <v>2267</v>
      </c>
      <c r="C201" s="128" t="s">
        <v>162</v>
      </c>
      <c r="D201" s="119" t="s">
        <v>2268</v>
      </c>
      <c r="E201" s="119" t="s">
        <v>2269</v>
      </c>
      <c r="F201" s="100">
        <v>1147.2281841214999</v>
      </c>
      <c r="G201" s="100">
        <v>0.5752305665282903</v>
      </c>
      <c r="H201" s="91" t="s">
        <v>163</v>
      </c>
      <c r="I201" s="91">
        <v>2.429060465384246</v>
      </c>
      <c r="J201" s="91">
        <v>2.3436975073299227</v>
      </c>
      <c r="K201" s="100">
        <v>-8.5362958054323368E-2</v>
      </c>
      <c r="L201" s="99">
        <v>22</v>
      </c>
      <c r="M201" s="57" t="str">
        <f>[1]!f_nav_periodreturnranking_3m(A201,"20210930",2)</f>
        <v>155/694</v>
      </c>
    </row>
    <row r="202" spans="1:13" s="57" customFormat="1" x14ac:dyDescent="0.35">
      <c r="A202" s="128" t="s">
        <v>164</v>
      </c>
      <c r="B202" s="138" t="s">
        <v>2255</v>
      </c>
      <c r="C202" s="128" t="s">
        <v>165</v>
      </c>
      <c r="D202" s="119" t="s">
        <v>2256</v>
      </c>
      <c r="E202" s="119" t="s">
        <v>1702</v>
      </c>
      <c r="F202" s="100">
        <v>613.27733856739997</v>
      </c>
      <c r="G202" s="100">
        <v>0.59512709659207907</v>
      </c>
      <c r="H202" s="91" t="s">
        <v>3480</v>
      </c>
      <c r="I202" s="91">
        <v>2.455478753853888</v>
      </c>
      <c r="J202" s="91">
        <v>2.4067941252171154</v>
      </c>
      <c r="K202" s="100">
        <v>-4.8684628636772587E-2</v>
      </c>
      <c r="L202" s="99">
        <v>23</v>
      </c>
      <c r="M202" s="57" t="str">
        <f>[1]!f_nav_periodreturnranking_3m(A202,"20210930",2)</f>
        <v>93/694</v>
      </c>
    </row>
    <row r="203" spans="1:13" s="57" customFormat="1" x14ac:dyDescent="0.35">
      <c r="A203" s="128" t="s">
        <v>167</v>
      </c>
      <c r="B203" s="138" t="s">
        <v>2245</v>
      </c>
      <c r="C203" s="128" t="s">
        <v>168</v>
      </c>
      <c r="D203" s="119" t="s">
        <v>2246</v>
      </c>
      <c r="E203" s="119" t="s">
        <v>2247</v>
      </c>
      <c r="F203" s="100">
        <v>346.52378180080001</v>
      </c>
      <c r="G203" s="100">
        <v>0.6212286706800243</v>
      </c>
      <c r="H203" s="100" t="s">
        <v>3481</v>
      </c>
      <c r="I203" s="91">
        <v>2.5205080552407382</v>
      </c>
      <c r="J203" s="100">
        <v>2.4892440247402448</v>
      </c>
      <c r="K203" s="100">
        <v>-3.1264030500493423E-2</v>
      </c>
      <c r="L203" s="99">
        <v>24</v>
      </c>
      <c r="M203" s="57" t="str">
        <f>[1]!f_nav_periodreturnranking_3m(A203,"20210930",2)</f>
        <v>25/694</v>
      </c>
    </row>
    <row r="204" spans="1:13" s="57" customFormat="1" x14ac:dyDescent="0.35">
      <c r="A204" s="128" t="s">
        <v>170</v>
      </c>
      <c r="B204" s="138" t="s">
        <v>111</v>
      </c>
      <c r="C204" s="128" t="s">
        <v>171</v>
      </c>
      <c r="D204" s="119" t="s">
        <v>2248</v>
      </c>
      <c r="E204" s="119" t="s">
        <v>1706</v>
      </c>
      <c r="F204" s="100">
        <v>312.33014939409998</v>
      </c>
      <c r="G204" s="100">
        <v>0.61158365734542131</v>
      </c>
      <c r="H204" s="100" t="s">
        <v>3482</v>
      </c>
      <c r="I204" s="91">
        <v>2.6454043735913562</v>
      </c>
      <c r="J204" s="100">
        <v>2.4563771988471039</v>
      </c>
      <c r="K204" s="100">
        <v>-0.18902717474425224</v>
      </c>
      <c r="L204" s="99">
        <v>25</v>
      </c>
      <c r="M204" s="57" t="str">
        <f>[1]!f_nav_periodreturnranking_3m(A204,"20210930",2)</f>
        <v>47/694</v>
      </c>
    </row>
    <row r="205" spans="1:13" s="57" customFormat="1" x14ac:dyDescent="0.35">
      <c r="A205" s="128" t="s">
        <v>173</v>
      </c>
      <c r="B205" s="138" t="s">
        <v>2260</v>
      </c>
      <c r="C205" s="128" t="s">
        <v>174</v>
      </c>
      <c r="D205" s="119" t="s">
        <v>2261</v>
      </c>
      <c r="E205" s="119" t="s">
        <v>2262</v>
      </c>
      <c r="F205" s="100">
        <v>392.9876452661</v>
      </c>
      <c r="G205" s="100">
        <v>0.58680738124957355</v>
      </c>
      <c r="H205" s="91" t="s">
        <v>3483</v>
      </c>
      <c r="I205" s="91">
        <v>2.5549682394140358</v>
      </c>
      <c r="J205" s="91">
        <v>2.3791426997534115</v>
      </c>
      <c r="K205" s="100">
        <v>-0.17582553966062431</v>
      </c>
      <c r="L205" s="99">
        <v>26</v>
      </c>
      <c r="M205" s="57" t="str">
        <f>[1]!f_nav_periodreturnranking_3m(A205,"20210930",2)</f>
        <v>116/694</v>
      </c>
    </row>
    <row r="206" spans="1:13" s="57" customFormat="1" x14ac:dyDescent="0.35">
      <c r="A206" s="128" t="s">
        <v>176</v>
      </c>
      <c r="B206" s="138" t="s">
        <v>2263</v>
      </c>
      <c r="C206" s="128" t="s">
        <v>177</v>
      </c>
      <c r="D206" s="119" t="s">
        <v>2258</v>
      </c>
      <c r="E206" s="119" t="s">
        <v>2259</v>
      </c>
      <c r="F206" s="100">
        <v>357.97121339480003</v>
      </c>
      <c r="G206" s="100">
        <v>0.57813681681614626</v>
      </c>
      <c r="H206" s="91" t="s">
        <v>3484</v>
      </c>
      <c r="I206" s="91">
        <v>2.4863667903549969</v>
      </c>
      <c r="J206" s="91">
        <v>2.3623759169655312</v>
      </c>
      <c r="K206" s="100">
        <v>-0.12399087338946568</v>
      </c>
      <c r="L206" s="99">
        <v>27</v>
      </c>
      <c r="M206" s="57" t="str">
        <f>[1]!f_nav_periodreturnranking_3m(A206,"20210930",2)</f>
        <v>145/694</v>
      </c>
    </row>
    <row r="207" spans="1:13" s="57" customFormat="1" x14ac:dyDescent="0.35">
      <c r="A207" s="130" t="s">
        <v>1510</v>
      </c>
      <c r="B207" s="138" t="s">
        <v>2264</v>
      </c>
      <c r="C207" s="130" t="s">
        <v>1511</v>
      </c>
      <c r="D207" s="119" t="s">
        <v>2265</v>
      </c>
      <c r="E207" s="119" t="s">
        <v>2266</v>
      </c>
      <c r="F207" s="100">
        <v>261.06266837980002</v>
      </c>
      <c r="G207" s="100">
        <v>0.59712374822409375</v>
      </c>
      <c r="H207" s="91" t="s">
        <v>3485</v>
      </c>
      <c r="I207" s="91">
        <v>2.37746429668135</v>
      </c>
      <c r="J207" s="91">
        <v>2.3466397133194983</v>
      </c>
      <c r="K207" s="100">
        <v>-3.0824583361851676E-2</v>
      </c>
      <c r="L207" s="99">
        <v>28</v>
      </c>
      <c r="M207" s="57" t="str">
        <f>[1]!f_nav_periodreturnranking_3m(A207,"20210930",2)</f>
        <v>87/694</v>
      </c>
    </row>
    <row r="208" spans="1:13" s="57" customFormat="1" ht="42.45" x14ac:dyDescent="0.35">
      <c r="A208" s="128" t="s">
        <v>179</v>
      </c>
      <c r="B208" s="138" t="s">
        <v>2270</v>
      </c>
      <c r="C208" s="128" t="s">
        <v>180</v>
      </c>
      <c r="D208" s="119" t="s">
        <v>2271</v>
      </c>
      <c r="E208" s="119" t="s">
        <v>2272</v>
      </c>
      <c r="F208" s="100">
        <v>352.2557403097</v>
      </c>
      <c r="G208" s="100">
        <v>0.59462663530703741</v>
      </c>
      <c r="H208" s="91" t="s">
        <v>3486</v>
      </c>
      <c r="I208" s="91">
        <v>2.4082885887516299</v>
      </c>
      <c r="J208" s="91">
        <v>2.3260967665987398</v>
      </c>
      <c r="K208" s="100">
        <v>-8.2191822152890115E-2</v>
      </c>
      <c r="L208" s="99">
        <v>29</v>
      </c>
      <c r="M208" s="57" t="str">
        <f>[1]!f_nav_periodreturnranking_3m(A208,"20210930",2)</f>
        <v>96/694</v>
      </c>
    </row>
    <row r="209" spans="1:13" s="57" customFormat="1" x14ac:dyDescent="0.35">
      <c r="A209" s="128" t="s">
        <v>182</v>
      </c>
      <c r="B209" s="138" t="s">
        <v>111</v>
      </c>
      <c r="C209" s="128" t="s">
        <v>183</v>
      </c>
      <c r="D209" s="119" t="s">
        <v>2273</v>
      </c>
      <c r="E209" s="119" t="s">
        <v>2274</v>
      </c>
      <c r="F209" s="100">
        <v>681.64395325830003</v>
      </c>
      <c r="G209" s="100">
        <v>0.59711574177141102</v>
      </c>
      <c r="H209" s="91" t="s">
        <v>3487</v>
      </c>
      <c r="I209" s="91">
        <v>2.2995748336510098</v>
      </c>
      <c r="J209" s="91">
        <v>2.2414021881424162</v>
      </c>
      <c r="K209" s="100">
        <v>-5.8172645508593579E-2</v>
      </c>
      <c r="L209" s="99">
        <v>30</v>
      </c>
      <c r="M209" s="57" t="str">
        <f>[1]!f_nav_periodreturnranking_3m(A209,"20210930",2)</f>
        <v>88/694</v>
      </c>
    </row>
    <row r="212" spans="1:13" x14ac:dyDescent="0.35">
      <c r="A212" s="119" t="s">
        <v>2135</v>
      </c>
      <c r="B212" s="138"/>
      <c r="C212" s="119"/>
      <c r="D212" s="119"/>
      <c r="E212" s="119"/>
      <c r="F212" s="98"/>
      <c r="G212" s="98"/>
      <c r="H212" s="98"/>
      <c r="I212" s="98"/>
    </row>
    <row r="213" spans="1:13" x14ac:dyDescent="0.35">
      <c r="A213" s="119" t="s">
        <v>2122</v>
      </c>
      <c r="B213" s="138" t="s">
        <v>2123</v>
      </c>
      <c r="C213" s="119" t="s">
        <v>2124</v>
      </c>
      <c r="D213" s="119" t="s">
        <v>2125</v>
      </c>
      <c r="E213" s="119" t="s">
        <v>2163</v>
      </c>
      <c r="F213" s="98" t="s">
        <v>2129</v>
      </c>
      <c r="G213" s="98" t="s">
        <v>1529</v>
      </c>
      <c r="H213" s="98" t="s">
        <v>1530</v>
      </c>
      <c r="I213" s="98" t="s">
        <v>1533</v>
      </c>
    </row>
    <row r="214" spans="1:13" ht="28.3" x14ac:dyDescent="0.35">
      <c r="A214" s="119" t="s">
        <v>1534</v>
      </c>
      <c r="B214" s="138" t="s">
        <v>2275</v>
      </c>
      <c r="C214" s="119" t="s">
        <v>1535</v>
      </c>
      <c r="D214" s="119" t="s">
        <v>2276</v>
      </c>
      <c r="E214" s="119" t="s">
        <v>1702</v>
      </c>
      <c r="F214" s="91">
        <v>169.955432659</v>
      </c>
      <c r="G214" s="98" t="s">
        <v>1536</v>
      </c>
      <c r="H214" s="92" t="s">
        <v>1537</v>
      </c>
      <c r="I214" s="93">
        <v>4.8389975484163287E-4</v>
      </c>
    </row>
    <row r="215" spans="1:13" x14ac:dyDescent="0.35">
      <c r="A215" s="119" t="s">
        <v>1539</v>
      </c>
      <c r="B215" s="138" t="s">
        <v>2277</v>
      </c>
      <c r="C215" s="119" t="s">
        <v>1540</v>
      </c>
      <c r="D215" s="119" t="s">
        <v>2278</v>
      </c>
      <c r="E215" s="119" t="s">
        <v>2272</v>
      </c>
      <c r="F215" s="91">
        <v>127.26752946489999</v>
      </c>
      <c r="G215" s="98" t="s">
        <v>1536</v>
      </c>
      <c r="H215" s="92" t="s">
        <v>1537</v>
      </c>
      <c r="I215" s="93">
        <v>4.7657033491171853E-4</v>
      </c>
    </row>
    <row r="216" spans="1:13" x14ac:dyDescent="0.35">
      <c r="A216" s="119" t="s">
        <v>1541</v>
      </c>
      <c r="B216" s="138" t="s">
        <v>2279</v>
      </c>
      <c r="C216" s="119" t="s">
        <v>1542</v>
      </c>
      <c r="D216" s="119" t="s">
        <v>2280</v>
      </c>
      <c r="E216" s="119" t="s">
        <v>1702</v>
      </c>
      <c r="F216" s="91">
        <v>64.0516692331</v>
      </c>
      <c r="G216" s="98" t="s">
        <v>1536</v>
      </c>
      <c r="H216" s="92" t="s">
        <v>1537</v>
      </c>
      <c r="I216" s="93">
        <v>1.1184348208579933E-4</v>
      </c>
    </row>
    <row r="217" spans="1:13" x14ac:dyDescent="0.35">
      <c r="A217" s="119" t="s">
        <v>1543</v>
      </c>
      <c r="B217" s="138" t="s">
        <v>2281</v>
      </c>
      <c r="C217" s="119" t="s">
        <v>1544</v>
      </c>
      <c r="D217" s="119" t="s">
        <v>2282</v>
      </c>
      <c r="E217" s="119" t="s">
        <v>1647</v>
      </c>
      <c r="F217" s="91">
        <v>51.661093997299993</v>
      </c>
      <c r="G217" s="98" t="s">
        <v>1536</v>
      </c>
      <c r="H217" s="92" t="s">
        <v>1537</v>
      </c>
      <c r="I217" s="93">
        <v>4.7252550117715485E-4</v>
      </c>
    </row>
    <row r="218" spans="1:13" x14ac:dyDescent="0.35">
      <c r="A218" s="119" t="s">
        <v>1545</v>
      </c>
      <c r="B218" s="138" t="s">
        <v>2283</v>
      </c>
      <c r="C218" s="119" t="s">
        <v>1546</v>
      </c>
      <c r="D218" s="119" t="s">
        <v>2284</v>
      </c>
      <c r="E218" s="119" t="s">
        <v>2203</v>
      </c>
      <c r="F218" s="91">
        <v>46.458153868999993</v>
      </c>
      <c r="G218" s="98" t="s">
        <v>1536</v>
      </c>
      <c r="H218" s="92" t="s">
        <v>1537</v>
      </c>
      <c r="I218" s="93">
        <v>1.4664230619877114E-4</v>
      </c>
    </row>
    <row r="219" spans="1:13" x14ac:dyDescent="0.35">
      <c r="A219" s="119" t="s">
        <v>1547</v>
      </c>
      <c r="B219" s="138" t="s">
        <v>111</v>
      </c>
      <c r="C219" s="119" t="s">
        <v>1548</v>
      </c>
      <c r="D219" s="119" t="s">
        <v>2285</v>
      </c>
      <c r="E219" s="119" t="s">
        <v>2286</v>
      </c>
      <c r="F219" s="91">
        <v>60.999939631400004</v>
      </c>
      <c r="G219" s="98" t="s">
        <v>1536</v>
      </c>
      <c r="H219" s="94" t="s">
        <v>1549</v>
      </c>
      <c r="I219" s="93">
        <v>6.7150076242246588E-4</v>
      </c>
    </row>
    <row r="220" spans="1:13" x14ac:dyDescent="0.35">
      <c r="A220" s="119" t="s">
        <v>1550</v>
      </c>
      <c r="B220" s="138" t="s">
        <v>2287</v>
      </c>
      <c r="C220" s="119" t="s">
        <v>1551</v>
      </c>
      <c r="D220" s="119" t="s">
        <v>2288</v>
      </c>
      <c r="E220" s="119" t="s">
        <v>2289</v>
      </c>
      <c r="F220" s="91">
        <v>58.1513809116</v>
      </c>
      <c r="G220" s="98" t="s">
        <v>1536</v>
      </c>
      <c r="H220" s="94" t="s">
        <v>1549</v>
      </c>
      <c r="I220" s="93">
        <v>6.8599229492592143E-4</v>
      </c>
    </row>
    <row r="221" spans="1:13" x14ac:dyDescent="0.35">
      <c r="A221" s="119" t="s">
        <v>1552</v>
      </c>
      <c r="B221" s="138" t="s">
        <v>2290</v>
      </c>
      <c r="C221" s="119" t="s">
        <v>1553</v>
      </c>
      <c r="D221" s="119" t="s">
        <v>2291</v>
      </c>
      <c r="E221" s="119" t="s">
        <v>2234</v>
      </c>
      <c r="F221" s="91">
        <v>47.491854068000002</v>
      </c>
      <c r="G221" s="98" t="s">
        <v>1536</v>
      </c>
      <c r="H221" s="94" t="s">
        <v>1549</v>
      </c>
      <c r="I221" s="93">
        <v>4.4112002961269004E-4</v>
      </c>
    </row>
    <row r="222" spans="1:13" x14ac:dyDescent="0.35">
      <c r="A222" s="119" t="s">
        <v>1554</v>
      </c>
      <c r="B222" s="138" t="s">
        <v>111</v>
      </c>
      <c r="C222" s="119" t="s">
        <v>1555</v>
      </c>
      <c r="D222" s="119" t="s">
        <v>2292</v>
      </c>
      <c r="E222" s="119" t="s">
        <v>2293</v>
      </c>
      <c r="F222" s="91">
        <v>38.163968536700004</v>
      </c>
      <c r="G222" s="98" t="s">
        <v>1536</v>
      </c>
      <c r="H222" s="94" t="s">
        <v>1549</v>
      </c>
      <c r="I222" s="93">
        <v>4.1273944307221013E-4</v>
      </c>
    </row>
    <row r="223" spans="1:13" x14ac:dyDescent="0.35">
      <c r="A223" s="119" t="s">
        <v>1556</v>
      </c>
      <c r="B223" s="138" t="s">
        <v>2294</v>
      </c>
      <c r="C223" s="119" t="s">
        <v>1557</v>
      </c>
      <c r="D223" s="119" t="s">
        <v>2295</v>
      </c>
      <c r="E223" s="119" t="s">
        <v>1710</v>
      </c>
      <c r="F223" s="91">
        <v>36.643865726599998</v>
      </c>
      <c r="G223" s="98" t="s">
        <v>1536</v>
      </c>
      <c r="H223" s="94" t="s">
        <v>1549</v>
      </c>
      <c r="I223" s="93">
        <v>2.0763073639634819E-4</v>
      </c>
    </row>
    <row r="224" spans="1:13" ht="28.3" x14ac:dyDescent="0.35">
      <c r="A224" s="119" t="s">
        <v>1558</v>
      </c>
      <c r="B224" s="138" t="s">
        <v>2296</v>
      </c>
      <c r="C224" s="119" t="s">
        <v>1559</v>
      </c>
      <c r="D224" s="119" t="s">
        <v>2297</v>
      </c>
      <c r="E224" s="119" t="s">
        <v>1655</v>
      </c>
      <c r="F224" s="91">
        <v>43.424342327299996</v>
      </c>
      <c r="G224" s="98" t="s">
        <v>1536</v>
      </c>
      <c r="H224" s="92" t="s">
        <v>1560</v>
      </c>
      <c r="I224" s="93">
        <v>2.7958629353159109E-4</v>
      </c>
    </row>
    <row r="225" spans="1:9" x14ac:dyDescent="0.35">
      <c r="A225" s="119" t="s">
        <v>1561</v>
      </c>
      <c r="B225" s="138" t="s">
        <v>2298</v>
      </c>
      <c r="C225" s="119" t="s">
        <v>1562</v>
      </c>
      <c r="D225" s="119" t="s">
        <v>2299</v>
      </c>
      <c r="E225" s="119" t="s">
        <v>1710</v>
      </c>
      <c r="F225" s="91">
        <v>39.704576832900003</v>
      </c>
      <c r="G225" s="98" t="s">
        <v>1536</v>
      </c>
      <c r="H225" s="92" t="s">
        <v>1560</v>
      </c>
      <c r="I225" s="93">
        <v>2.852752512971988E-4</v>
      </c>
    </row>
    <row r="226" spans="1:9" x14ac:dyDescent="0.35">
      <c r="A226" s="119" t="s">
        <v>1563</v>
      </c>
      <c r="B226" s="138" t="s">
        <v>111</v>
      </c>
      <c r="C226" s="119" t="s">
        <v>1564</v>
      </c>
      <c r="D226" s="119" t="s">
        <v>2300</v>
      </c>
      <c r="E226" s="119" t="s">
        <v>2301</v>
      </c>
      <c r="F226" s="91">
        <v>14.263673669100001</v>
      </c>
      <c r="G226" s="98" t="s">
        <v>1565</v>
      </c>
      <c r="H226" s="92" t="s">
        <v>1549</v>
      </c>
      <c r="I226" s="93">
        <v>1.5690822474155098E-4</v>
      </c>
    </row>
    <row r="227" spans="1:9" x14ac:dyDescent="0.35">
      <c r="A227" s="119" t="s">
        <v>1566</v>
      </c>
      <c r="B227" s="138" t="s">
        <v>111</v>
      </c>
      <c r="C227" s="119" t="s">
        <v>1567</v>
      </c>
      <c r="D227" s="119" t="s">
        <v>2302</v>
      </c>
      <c r="E227" s="119" t="s">
        <v>1889</v>
      </c>
      <c r="F227" s="91">
        <v>11.876613428900001</v>
      </c>
      <c r="G227" s="98" t="s">
        <v>1565</v>
      </c>
      <c r="H227" s="92" t="s">
        <v>1560</v>
      </c>
      <c r="I227" s="93">
        <v>4.7993355110333429E-4</v>
      </c>
    </row>
    <row r="228" spans="1:9" x14ac:dyDescent="0.35">
      <c r="A228" s="119" t="s">
        <v>1568</v>
      </c>
      <c r="B228" s="138" t="s">
        <v>111</v>
      </c>
      <c r="C228" s="119" t="s">
        <v>1569</v>
      </c>
      <c r="D228" s="119" t="s">
        <v>2303</v>
      </c>
      <c r="E228" s="119" t="s">
        <v>2304</v>
      </c>
      <c r="F228" s="91">
        <v>118.9616813793</v>
      </c>
      <c r="G228" s="98" t="s">
        <v>1570</v>
      </c>
      <c r="H228" s="92" t="s">
        <v>1537</v>
      </c>
      <c r="I228" s="93">
        <v>6.0070524164034455E-4</v>
      </c>
    </row>
    <row r="229" spans="1:9" x14ac:dyDescent="0.35">
      <c r="A229" s="119" t="s">
        <v>1571</v>
      </c>
      <c r="B229" s="138" t="s">
        <v>111</v>
      </c>
      <c r="C229" s="119" t="s">
        <v>1572</v>
      </c>
      <c r="D229" s="119" t="s">
        <v>2305</v>
      </c>
      <c r="E229" s="119" t="s">
        <v>2002</v>
      </c>
      <c r="F229" s="91">
        <v>59.419595725299999</v>
      </c>
      <c r="G229" s="98" t="s">
        <v>1570</v>
      </c>
      <c r="H229" s="92" t="s">
        <v>1537</v>
      </c>
      <c r="I229" s="93">
        <v>6.1286779197380209E-4</v>
      </c>
    </row>
    <row r="230" spans="1:9" ht="28.3" x14ac:dyDescent="0.35">
      <c r="A230" s="119" t="s">
        <v>1573</v>
      </c>
      <c r="B230" s="138" t="s">
        <v>2306</v>
      </c>
      <c r="C230" s="119" t="s">
        <v>1574</v>
      </c>
      <c r="D230" s="119" t="s">
        <v>2307</v>
      </c>
      <c r="E230" s="119" t="s">
        <v>2308</v>
      </c>
      <c r="F230" s="91">
        <v>56.568984730399997</v>
      </c>
      <c r="G230" s="98" t="s">
        <v>1570</v>
      </c>
      <c r="H230" s="92" t="s">
        <v>1537</v>
      </c>
      <c r="I230" s="93">
        <v>1.6425328697461641E-4</v>
      </c>
    </row>
    <row r="231" spans="1:9" x14ac:dyDescent="0.35">
      <c r="A231" s="119" t="s">
        <v>1575</v>
      </c>
      <c r="B231" s="138" t="s">
        <v>2309</v>
      </c>
      <c r="C231" s="119" t="s">
        <v>1576</v>
      </c>
      <c r="D231" s="119" t="s">
        <v>2310</v>
      </c>
      <c r="E231" s="119" t="s">
        <v>2217</v>
      </c>
      <c r="F231" s="91">
        <v>53.385486970699993</v>
      </c>
      <c r="G231" s="98" t="s">
        <v>1570</v>
      </c>
      <c r="H231" s="94" t="s">
        <v>1537</v>
      </c>
      <c r="I231" s="93">
        <v>6.178713263271221E-4</v>
      </c>
    </row>
    <row r="232" spans="1:9" x14ac:dyDescent="0.35">
      <c r="A232" s="119" t="s">
        <v>1577</v>
      </c>
      <c r="B232" s="138" t="s">
        <v>2311</v>
      </c>
      <c r="C232" s="119" t="s">
        <v>1578</v>
      </c>
      <c r="D232" s="119" t="s">
        <v>2312</v>
      </c>
      <c r="E232" s="119" t="s">
        <v>1706</v>
      </c>
      <c r="F232" s="91">
        <v>52.611595973</v>
      </c>
      <c r="G232" s="98" t="s">
        <v>1570</v>
      </c>
      <c r="H232" s="94" t="s">
        <v>1537</v>
      </c>
      <c r="I232" s="93">
        <v>1.7115296572495285E-4</v>
      </c>
    </row>
    <row r="233" spans="1:9" x14ac:dyDescent="0.35">
      <c r="A233" s="119" t="s">
        <v>1579</v>
      </c>
      <c r="B233" s="138" t="s">
        <v>111</v>
      </c>
      <c r="C233" s="119" t="s">
        <v>1580</v>
      </c>
      <c r="D233" s="119" t="s">
        <v>2313</v>
      </c>
      <c r="E233" s="119" t="s">
        <v>2293</v>
      </c>
      <c r="F233" s="91">
        <v>20.244542107299999</v>
      </c>
      <c r="G233" s="98" t="s">
        <v>1570</v>
      </c>
      <c r="H233" s="92" t="s">
        <v>1549</v>
      </c>
      <c r="I233" s="93">
        <v>8.8113060827409162E-4</v>
      </c>
    </row>
    <row r="234" spans="1:9" ht="28.3" x14ac:dyDescent="0.35">
      <c r="A234" s="119" t="s">
        <v>1581</v>
      </c>
      <c r="B234" s="138" t="s">
        <v>2314</v>
      </c>
      <c r="C234" s="119" t="s">
        <v>1582</v>
      </c>
      <c r="D234" s="119" t="s">
        <v>2315</v>
      </c>
      <c r="E234" s="119" t="s">
        <v>1702</v>
      </c>
      <c r="F234" s="91">
        <v>17.305644988599997</v>
      </c>
      <c r="G234" s="98" t="s">
        <v>1570</v>
      </c>
      <c r="H234" s="98" t="s">
        <v>1549</v>
      </c>
      <c r="I234" s="93">
        <v>8.7672120935637849E-4</v>
      </c>
    </row>
    <row r="235" spans="1:9" x14ac:dyDescent="0.35">
      <c r="A235" s="119" t="s">
        <v>1583</v>
      </c>
      <c r="B235" s="138" t="s">
        <v>2316</v>
      </c>
      <c r="C235" s="119" t="s">
        <v>1584</v>
      </c>
      <c r="D235" s="119" t="s">
        <v>2317</v>
      </c>
      <c r="E235" s="119" t="s">
        <v>1755</v>
      </c>
      <c r="F235" s="91">
        <v>10.639273924699999</v>
      </c>
      <c r="G235" s="98" t="s">
        <v>1570</v>
      </c>
      <c r="H235" s="92" t="s">
        <v>1549</v>
      </c>
      <c r="I235" s="93">
        <v>1.9778957706337584E-4</v>
      </c>
    </row>
    <row r="236" spans="1:9" x14ac:dyDescent="0.35">
      <c r="A236" s="119" t="s">
        <v>1585</v>
      </c>
      <c r="B236" s="138" t="s">
        <v>2318</v>
      </c>
      <c r="C236" s="119" t="s">
        <v>1586</v>
      </c>
      <c r="D236" s="119" t="s">
        <v>2319</v>
      </c>
      <c r="E236" s="119" t="s">
        <v>1655</v>
      </c>
      <c r="F236" s="91">
        <v>37.5761386872</v>
      </c>
      <c r="G236" s="98" t="s">
        <v>1570</v>
      </c>
      <c r="H236" s="92" t="s">
        <v>1587</v>
      </c>
      <c r="I236" s="93">
        <v>1.8658230068933329E-4</v>
      </c>
    </row>
    <row r="237" spans="1:9" x14ac:dyDescent="0.35">
      <c r="A237" s="119" t="s">
        <v>1588</v>
      </c>
      <c r="B237" s="138" t="s">
        <v>2320</v>
      </c>
      <c r="C237" s="119" t="s">
        <v>1589</v>
      </c>
      <c r="D237" s="119" t="s">
        <v>2216</v>
      </c>
      <c r="E237" s="119" t="s">
        <v>2217</v>
      </c>
      <c r="F237" s="91">
        <v>57.672066877299997</v>
      </c>
      <c r="G237" s="98" t="s">
        <v>1590</v>
      </c>
      <c r="H237" s="92" t="s">
        <v>1537</v>
      </c>
      <c r="I237" s="93">
        <v>3.0658729586151767E-4</v>
      </c>
    </row>
    <row r="238" spans="1:9" x14ac:dyDescent="0.35">
      <c r="A238" s="119" t="s">
        <v>1591</v>
      </c>
      <c r="B238" s="138" t="s">
        <v>2321</v>
      </c>
      <c r="C238" s="119" t="s">
        <v>1592</v>
      </c>
      <c r="D238" s="119" t="s">
        <v>2322</v>
      </c>
      <c r="E238" s="119" t="s">
        <v>2247</v>
      </c>
      <c r="F238" s="91">
        <v>54.476042710000002</v>
      </c>
      <c r="G238" s="98" t="s">
        <v>1590</v>
      </c>
      <c r="H238" s="92" t="s">
        <v>1537</v>
      </c>
      <c r="I238" s="93">
        <v>2.9366008187301434E-4</v>
      </c>
    </row>
    <row r="239" spans="1:9" x14ac:dyDescent="0.35">
      <c r="A239" s="119" t="s">
        <v>1593</v>
      </c>
      <c r="B239" s="138" t="s">
        <v>2323</v>
      </c>
      <c r="C239" s="119" t="s">
        <v>1594</v>
      </c>
      <c r="D239" s="119" t="s">
        <v>2324</v>
      </c>
      <c r="E239" s="119" t="s">
        <v>1695</v>
      </c>
      <c r="F239" s="91">
        <v>30.084302694400002</v>
      </c>
      <c r="G239" s="98" t="s">
        <v>1590</v>
      </c>
      <c r="H239" s="92" t="s">
        <v>1537</v>
      </c>
      <c r="I239" s="93">
        <v>2.8664870175856627E-4</v>
      </c>
    </row>
    <row r="240" spans="1:9" x14ac:dyDescent="0.35">
      <c r="A240" s="119" t="s">
        <v>1595</v>
      </c>
      <c r="B240" s="138" t="s">
        <v>111</v>
      </c>
      <c r="C240" s="119" t="s">
        <v>1596</v>
      </c>
      <c r="D240" s="119" t="s">
        <v>2325</v>
      </c>
      <c r="E240" s="119" t="s">
        <v>2286</v>
      </c>
      <c r="F240" s="91">
        <v>28.713214584099997</v>
      </c>
      <c r="G240" s="98" t="s">
        <v>1590</v>
      </c>
      <c r="H240" s="98" t="s">
        <v>1537</v>
      </c>
      <c r="I240" s="93">
        <v>2.9484400033000593E-4</v>
      </c>
    </row>
    <row r="241" spans="1:13" x14ac:dyDescent="0.35">
      <c r="A241" s="119" t="s">
        <v>1597</v>
      </c>
      <c r="B241" s="138" t="s">
        <v>111</v>
      </c>
      <c r="C241" s="119" t="s">
        <v>1598</v>
      </c>
      <c r="D241" s="119" t="s">
        <v>2326</v>
      </c>
      <c r="E241" s="119" t="s">
        <v>2327</v>
      </c>
      <c r="F241" s="91">
        <v>26.884296388400003</v>
      </c>
      <c r="G241" s="98" t="s">
        <v>1590</v>
      </c>
      <c r="H241" s="98" t="s">
        <v>1537</v>
      </c>
      <c r="I241" s="93">
        <v>3.2528104650572274E-4</v>
      </c>
    </row>
    <row r="242" spans="1:13" x14ac:dyDescent="0.35">
      <c r="A242" s="119" t="s">
        <v>1599</v>
      </c>
      <c r="B242" s="138" t="s">
        <v>2328</v>
      </c>
      <c r="C242" s="119" t="s">
        <v>1600</v>
      </c>
      <c r="D242" s="119" t="s">
        <v>2329</v>
      </c>
      <c r="E242" s="119" t="s">
        <v>2272</v>
      </c>
      <c r="F242" s="91">
        <v>62.344382037200006</v>
      </c>
      <c r="G242" s="98" t="s">
        <v>1590</v>
      </c>
      <c r="H242" s="98" t="s">
        <v>1549</v>
      </c>
      <c r="I242" s="93">
        <v>4.0746097668441629E-4</v>
      </c>
    </row>
    <row r="243" spans="1:13" x14ac:dyDescent="0.35">
      <c r="A243" s="119" t="s">
        <v>1601</v>
      </c>
      <c r="B243" s="138" t="s">
        <v>111</v>
      </c>
      <c r="C243" s="119" t="s">
        <v>1602</v>
      </c>
      <c r="D243" s="119" t="s">
        <v>2330</v>
      </c>
      <c r="E243" s="119" t="s">
        <v>2274</v>
      </c>
      <c r="F243" s="91">
        <v>47.708232440899998</v>
      </c>
      <c r="G243" s="98" t="s">
        <v>1590</v>
      </c>
      <c r="H243" s="98" t="s">
        <v>1549</v>
      </c>
      <c r="I243" s="93">
        <v>3.7714789358623575E-4</v>
      </c>
    </row>
    <row r="244" spans="1:13" x14ac:dyDescent="0.35">
      <c r="A244" s="119" t="s">
        <v>1603</v>
      </c>
      <c r="B244" s="138" t="s">
        <v>2331</v>
      </c>
      <c r="C244" s="119" t="s">
        <v>1604</v>
      </c>
      <c r="D244" s="119" t="s">
        <v>2332</v>
      </c>
      <c r="E244" s="119" t="s">
        <v>1889</v>
      </c>
      <c r="F244" s="91">
        <v>33.276103656700002</v>
      </c>
      <c r="G244" s="98" t="s">
        <v>1590</v>
      </c>
      <c r="H244" s="98" t="s">
        <v>1549</v>
      </c>
      <c r="I244" s="93">
        <v>2.7501410574608156E-4</v>
      </c>
    </row>
    <row r="245" spans="1:13" x14ac:dyDescent="0.35">
      <c r="A245" s="119" t="s">
        <v>1605</v>
      </c>
      <c r="B245" s="138" t="s">
        <v>2333</v>
      </c>
      <c r="C245" s="119" t="s">
        <v>1606</v>
      </c>
      <c r="D245" s="119" t="s">
        <v>2322</v>
      </c>
      <c r="E245" s="119" t="s">
        <v>2247</v>
      </c>
      <c r="F245" s="91">
        <v>12.5018484677</v>
      </c>
      <c r="G245" s="98" t="s">
        <v>1590</v>
      </c>
      <c r="H245" s="98" t="s">
        <v>1549</v>
      </c>
      <c r="I245" s="93">
        <v>4.2894076476777081E-4</v>
      </c>
    </row>
    <row r="246" spans="1:13" x14ac:dyDescent="0.35">
      <c r="A246" s="127"/>
      <c r="C246" s="127"/>
    </row>
    <row r="247" spans="1:13" x14ac:dyDescent="0.35">
      <c r="A247" s="119" t="s">
        <v>2121</v>
      </c>
      <c r="B247" s="138"/>
      <c r="C247" s="119"/>
      <c r="D247" s="119"/>
      <c r="E247" s="119"/>
      <c r="F247" s="98"/>
      <c r="G247" s="98"/>
      <c r="H247" s="98"/>
      <c r="I247" s="98"/>
      <c r="J247" s="98"/>
      <c r="K247" s="98"/>
      <c r="L247" s="98"/>
    </row>
    <row r="248" spans="1:13" x14ac:dyDescent="0.35">
      <c r="A248" s="119"/>
      <c r="B248" s="138"/>
      <c r="C248" s="119"/>
      <c r="D248" s="119"/>
      <c r="E248" s="119"/>
      <c r="F248" s="98"/>
      <c r="G248" s="98" t="s">
        <v>2136</v>
      </c>
      <c r="H248" s="98"/>
      <c r="I248" s="98"/>
      <c r="J248" s="98"/>
      <c r="K248" s="98"/>
      <c r="L248" s="98"/>
    </row>
    <row r="249" spans="1:13" x14ac:dyDescent="0.35">
      <c r="A249" s="119" t="s">
        <v>2122</v>
      </c>
      <c r="B249" s="138" t="s">
        <v>2123</v>
      </c>
      <c r="C249" s="119" t="s">
        <v>2124</v>
      </c>
      <c r="D249" s="119" t="s">
        <v>2125</v>
      </c>
      <c r="E249" s="119" t="s">
        <v>2163</v>
      </c>
      <c r="F249" s="98" t="s">
        <v>2129</v>
      </c>
      <c r="G249" s="98" t="s">
        <v>3417</v>
      </c>
      <c r="H249" s="98" t="s">
        <v>3418</v>
      </c>
      <c r="I249" s="98" t="s">
        <v>3419</v>
      </c>
      <c r="J249" s="98" t="s">
        <v>2138</v>
      </c>
      <c r="K249" s="98" t="s">
        <v>2200</v>
      </c>
      <c r="L249" s="98" t="s">
        <v>2139</v>
      </c>
    </row>
    <row r="250" spans="1:13" x14ac:dyDescent="0.35">
      <c r="A250" s="119" t="s">
        <v>1616</v>
      </c>
      <c r="B250" s="138">
        <f>[1]!f_info_relatedcode(A250)</f>
        <v>0</v>
      </c>
      <c r="C250" s="119" t="s">
        <v>1617</v>
      </c>
      <c r="D250" s="119" t="s">
        <v>2322</v>
      </c>
      <c r="E250" s="119" t="s">
        <v>2247</v>
      </c>
      <c r="F250" s="91">
        <v>11.086850630799999</v>
      </c>
      <c r="G250" s="95">
        <v>9.1466635532478158</v>
      </c>
      <c r="H250" s="91" t="s">
        <v>3500</v>
      </c>
      <c r="I250" s="95">
        <v>-1.0295434198746825</v>
      </c>
      <c r="J250" s="95">
        <v>0</v>
      </c>
      <c r="K250" s="95">
        <v>0</v>
      </c>
      <c r="L250" s="96">
        <v>101.95</v>
      </c>
      <c r="M250" s="49" t="str">
        <f>[1]!f_nav_periodreturnranking_2y(A250,"20210930",2)</f>
        <v>217/1512</v>
      </c>
    </row>
    <row r="251" spans="1:13" x14ac:dyDescent="0.35">
      <c r="A251" s="119" t="s">
        <v>1618</v>
      </c>
      <c r="B251" s="138">
        <f>[1]!f_info_relatedcode(A251)</f>
        <v>0</v>
      </c>
      <c r="C251" s="119" t="s">
        <v>1619</v>
      </c>
      <c r="D251" s="119" t="s">
        <v>2334</v>
      </c>
      <c r="E251" s="119" t="s">
        <v>2301</v>
      </c>
      <c r="F251" s="91">
        <v>48.320235753299997</v>
      </c>
      <c r="G251" s="95">
        <v>8.928145084626836</v>
      </c>
      <c r="H251" s="91" t="s">
        <v>3501</v>
      </c>
      <c r="I251" s="95">
        <v>-2.818257405091531</v>
      </c>
      <c r="J251" s="95">
        <v>0</v>
      </c>
      <c r="K251" s="95">
        <v>0</v>
      </c>
      <c r="L251" s="96">
        <v>129.51</v>
      </c>
      <c r="M251" s="49" t="str">
        <f>[1]!f_nav_periodreturnranking_2y(A251,"20210930",2)</f>
        <v>248/1512</v>
      </c>
    </row>
    <row r="252" spans="1:13" x14ac:dyDescent="0.35">
      <c r="A252" s="119" t="s">
        <v>1620</v>
      </c>
      <c r="B252" s="138" t="str">
        <f>[1]!f_info_relatedcode(A252)</f>
        <v>003748.OF</v>
      </c>
      <c r="C252" s="119" t="s">
        <v>1621</v>
      </c>
      <c r="D252" s="119" t="s">
        <v>2335</v>
      </c>
      <c r="E252" s="119" t="s">
        <v>2336</v>
      </c>
      <c r="F252" s="91">
        <v>11.205552886300001</v>
      </c>
      <c r="G252" s="95">
        <v>8.1644039427190034</v>
      </c>
      <c r="H252" s="91" t="s">
        <v>3502</v>
      </c>
      <c r="I252" s="95">
        <v>-2.9090267983074942</v>
      </c>
      <c r="J252" s="95">
        <v>0</v>
      </c>
      <c r="K252" s="95">
        <v>0</v>
      </c>
      <c r="L252" s="96">
        <v>72.010000000000005</v>
      </c>
      <c r="M252" s="49" t="str">
        <f>[1]!f_nav_periodreturnranking_2y(A252,"20210930",2)</f>
        <v>365/1512</v>
      </c>
    </row>
    <row r="253" spans="1:13" x14ac:dyDescent="0.35">
      <c r="A253" s="119" t="s">
        <v>1622</v>
      </c>
      <c r="B253" s="138" t="str">
        <f>[1]!f_info_relatedcode(A253)</f>
        <v>003584.OF</v>
      </c>
      <c r="C253" s="119" t="s">
        <v>1623</v>
      </c>
      <c r="D253" s="119" t="s">
        <v>2337</v>
      </c>
      <c r="E253" s="119" t="s">
        <v>2203</v>
      </c>
      <c r="F253" s="91">
        <v>14.1937082647</v>
      </c>
      <c r="G253" s="95">
        <v>7.6460117517530595</v>
      </c>
      <c r="H253" s="91" t="s">
        <v>3503</v>
      </c>
      <c r="I253" s="95">
        <v>-2.2281879194630876</v>
      </c>
      <c r="J253" s="95">
        <v>0</v>
      </c>
      <c r="K253" s="95">
        <v>0</v>
      </c>
      <c r="L253" s="96">
        <v>105.35436973571777</v>
      </c>
      <c r="M253" s="49" t="str">
        <f>[1]!f_nav_periodreturnranking_2y(A253,"20210930",2)</f>
        <v>499/1512</v>
      </c>
    </row>
    <row r="254" spans="1:13" x14ac:dyDescent="0.35">
      <c r="A254" s="119" t="s">
        <v>1624</v>
      </c>
      <c r="B254" s="138">
        <f>[1]!f_info_relatedcode(A254)</f>
        <v>0</v>
      </c>
      <c r="C254" s="119" t="s">
        <v>1625</v>
      </c>
      <c r="D254" s="119" t="s">
        <v>2338</v>
      </c>
      <c r="E254" s="119" t="s">
        <v>2259</v>
      </c>
      <c r="F254" s="91">
        <v>26.949149357899998</v>
      </c>
      <c r="G254" s="95">
        <v>7.3497803820388912</v>
      </c>
      <c r="H254" s="91" t="s">
        <v>3504</v>
      </c>
      <c r="I254" s="95">
        <v>-2.5735786877571298</v>
      </c>
      <c r="J254" s="95">
        <v>0</v>
      </c>
      <c r="K254" s="95">
        <v>0</v>
      </c>
      <c r="L254" s="96">
        <v>101.48197754383087</v>
      </c>
      <c r="M254" s="49" t="str">
        <f>[1]!f_nav_periodreturnranking_2y(A254,"20210930",2)</f>
        <v>593/1512</v>
      </c>
    </row>
    <row r="257" spans="1:11" x14ac:dyDescent="0.35">
      <c r="A257" s="119" t="s">
        <v>2140</v>
      </c>
      <c r="B257" s="138"/>
      <c r="C257" s="119"/>
      <c r="D257" s="119"/>
      <c r="E257" s="119"/>
      <c r="F257" s="98"/>
      <c r="G257" s="98"/>
      <c r="H257" s="98"/>
      <c r="I257" s="98"/>
      <c r="J257" s="98"/>
    </row>
    <row r="258" spans="1:11" x14ac:dyDescent="0.35">
      <c r="A258" s="119"/>
      <c r="B258" s="138"/>
      <c r="C258" s="119"/>
      <c r="D258" s="119"/>
      <c r="E258" s="119"/>
      <c r="F258" s="98"/>
      <c r="G258" s="156" t="s">
        <v>2136</v>
      </c>
      <c r="H258" s="159"/>
      <c r="I258" s="157"/>
      <c r="J258" s="98"/>
    </row>
    <row r="259" spans="1:11" x14ac:dyDescent="0.35">
      <c r="A259" s="119" t="s">
        <v>2122</v>
      </c>
      <c r="B259" s="138" t="s">
        <v>2123</v>
      </c>
      <c r="C259" s="119" t="s">
        <v>2124</v>
      </c>
      <c r="D259" s="119" t="s">
        <v>2125</v>
      </c>
      <c r="E259" s="119" t="s">
        <v>2163</v>
      </c>
      <c r="F259" s="98" t="s">
        <v>2129</v>
      </c>
      <c r="G259" s="98" t="s">
        <v>3417</v>
      </c>
      <c r="H259" s="98" t="s">
        <v>3418</v>
      </c>
      <c r="I259" s="98" t="s">
        <v>3419</v>
      </c>
      <c r="J259" s="98" t="s">
        <v>2141</v>
      </c>
    </row>
    <row r="260" spans="1:11" ht="28.3" x14ac:dyDescent="0.35">
      <c r="A260" s="128" t="s">
        <v>234</v>
      </c>
      <c r="B260" s="138" t="s">
        <v>2356</v>
      </c>
      <c r="C260" s="128" t="s">
        <v>235</v>
      </c>
      <c r="D260" s="119" t="s">
        <v>2357</v>
      </c>
      <c r="E260" s="119" t="s">
        <v>2350</v>
      </c>
      <c r="F260" s="100">
        <v>52.933689637900002</v>
      </c>
      <c r="G260" s="91">
        <v>8.6577717267940493</v>
      </c>
      <c r="H260" s="100" t="s">
        <v>237</v>
      </c>
      <c r="I260" s="100">
        <v>-0.36991368680641579</v>
      </c>
      <c r="J260" s="100">
        <v>13.548215800456321</v>
      </c>
      <c r="K260" s="49" t="str">
        <f>[1]!f_nav_periodreturnranking_2y(A260,"20210930",2)</f>
        <v>11/219</v>
      </c>
    </row>
    <row r="261" spans="1:11" ht="28.3" x14ac:dyDescent="0.35">
      <c r="A261" s="128" t="s">
        <v>202</v>
      </c>
      <c r="B261" s="138" t="s">
        <v>2342</v>
      </c>
      <c r="C261" s="128" t="s">
        <v>203</v>
      </c>
      <c r="D261" s="119" t="s">
        <v>2341</v>
      </c>
      <c r="E261" s="119" t="s">
        <v>1647</v>
      </c>
      <c r="F261" s="100">
        <v>124.4869415766</v>
      </c>
      <c r="G261" s="91">
        <v>7.8565013952537592</v>
      </c>
      <c r="H261" s="100" t="s">
        <v>3489</v>
      </c>
      <c r="I261" s="100">
        <v>-0.59324466558223943</v>
      </c>
      <c r="J261" s="100">
        <v>6.5080500454662076</v>
      </c>
      <c r="K261" s="49" t="str">
        <f>[1]!f_nav_periodreturnranking_2y(A261,"20210930",2)</f>
        <v>19/219</v>
      </c>
    </row>
    <row r="262" spans="1:11" x14ac:dyDescent="0.35">
      <c r="A262" s="128" t="s">
        <v>242</v>
      </c>
      <c r="B262" s="138" t="s">
        <v>2360</v>
      </c>
      <c r="C262" s="128" t="s">
        <v>243</v>
      </c>
      <c r="D262" s="119" t="s">
        <v>2361</v>
      </c>
      <c r="E262" s="119" t="s">
        <v>2362</v>
      </c>
      <c r="F262" s="100">
        <v>20.458706013499999</v>
      </c>
      <c r="G262" s="91">
        <v>7.8290058248593368</v>
      </c>
      <c r="H262" s="100" t="s">
        <v>3495</v>
      </c>
      <c r="I262" s="100">
        <v>-0.34588777863181325</v>
      </c>
      <c r="J262" s="100">
        <v>11.666913275146628</v>
      </c>
      <c r="K262" s="49" t="str">
        <f>[1]!f_nav_periodreturnranking_2y(A262,"20210930",2)</f>
        <v>21/219</v>
      </c>
    </row>
    <row r="263" spans="1:11" x14ac:dyDescent="0.35">
      <c r="A263" s="128" t="s">
        <v>254</v>
      </c>
      <c r="B263" s="138" t="s">
        <v>2366</v>
      </c>
      <c r="C263" s="128" t="s">
        <v>255</v>
      </c>
      <c r="D263" s="119" t="s">
        <v>2367</v>
      </c>
      <c r="E263" s="119" t="s">
        <v>2274</v>
      </c>
      <c r="F263" s="100">
        <v>108.7376958588</v>
      </c>
      <c r="G263" s="91">
        <v>7.474586406218851</v>
      </c>
      <c r="H263" s="100" t="s">
        <v>3498</v>
      </c>
      <c r="I263" s="100">
        <v>-0.18394810727079225</v>
      </c>
      <c r="J263" s="100">
        <v>11.053356461779924</v>
      </c>
      <c r="K263" s="49" t="str">
        <f>[1]!f_nav_periodreturnranking_2y(A263,"20210930",2)</f>
        <v>29/219</v>
      </c>
    </row>
    <row r="264" spans="1:11" x14ac:dyDescent="0.35">
      <c r="A264" s="128" t="s">
        <v>226</v>
      </c>
      <c r="B264" s="138" t="s">
        <v>2352</v>
      </c>
      <c r="C264" s="128" t="s">
        <v>227</v>
      </c>
      <c r="D264" s="119" t="s">
        <v>2353</v>
      </c>
      <c r="E264" s="119" t="s">
        <v>2272</v>
      </c>
      <c r="F264" s="100">
        <v>30.368083075100003</v>
      </c>
      <c r="G264" s="91">
        <v>6.7964946445959198</v>
      </c>
      <c r="H264" s="100" t="s">
        <v>3493</v>
      </c>
      <c r="I264" s="100">
        <v>-0.72641509433962648</v>
      </c>
      <c r="J264" s="100">
        <v>16.891273758955247</v>
      </c>
      <c r="K264" s="49" t="str">
        <f>[1]!f_nav_periodreturnranking_2y(A264,"20210930",2)</f>
        <v>55/219</v>
      </c>
    </row>
    <row r="265" spans="1:11" ht="28.3" x14ac:dyDescent="0.35">
      <c r="A265" s="128" t="s">
        <v>250</v>
      </c>
      <c r="B265" s="138" t="s">
        <v>2365</v>
      </c>
      <c r="C265" s="128" t="s">
        <v>251</v>
      </c>
      <c r="D265" s="119" t="s">
        <v>2252</v>
      </c>
      <c r="E265" s="119" t="s">
        <v>1687</v>
      </c>
      <c r="F265" s="100">
        <v>110.2467294313</v>
      </c>
      <c r="G265" s="91">
        <v>6.7666206352337737</v>
      </c>
      <c r="H265" s="100" t="s">
        <v>3497</v>
      </c>
      <c r="I265" s="100">
        <v>-0.32579532387888743</v>
      </c>
      <c r="J265" s="100">
        <v>7.930228136511551</v>
      </c>
      <c r="K265" s="49" t="str">
        <f>[1]!f_nav_periodreturnranking_2y(A265,"20210930",2)</f>
        <v>58/219</v>
      </c>
    </row>
    <row r="266" spans="1:11" ht="28.3" x14ac:dyDescent="0.35">
      <c r="A266" s="128" t="s">
        <v>218</v>
      </c>
      <c r="B266" s="138" t="s">
        <v>2348</v>
      </c>
      <c r="C266" s="128" t="s">
        <v>219</v>
      </c>
      <c r="D266" s="119" t="s">
        <v>2349</v>
      </c>
      <c r="E266" s="119" t="s">
        <v>2350</v>
      </c>
      <c r="F266" s="100">
        <v>152.3885047734</v>
      </c>
      <c r="G266" s="91">
        <v>6.7529794476824296</v>
      </c>
      <c r="H266" s="100" t="s">
        <v>3491</v>
      </c>
      <c r="I266" s="100">
        <v>-0.3813435024933941</v>
      </c>
      <c r="J266" s="100">
        <v>7.5154619402259968</v>
      </c>
      <c r="K266" s="49" t="str">
        <f>[1]!f_nav_periodreturnranking_2y(A266,"20210930",2)</f>
        <v>60/219</v>
      </c>
    </row>
    <row r="267" spans="1:11" ht="28.3" x14ac:dyDescent="0.35">
      <c r="A267" s="128" t="s">
        <v>246</v>
      </c>
      <c r="B267" s="138" t="s">
        <v>2363</v>
      </c>
      <c r="C267" s="128" t="s">
        <v>247</v>
      </c>
      <c r="D267" s="119" t="s">
        <v>2364</v>
      </c>
      <c r="E267" s="119" t="s">
        <v>1702</v>
      </c>
      <c r="F267" s="100">
        <v>25.311389098299998</v>
      </c>
      <c r="G267" s="91">
        <v>6.6389630948847493</v>
      </c>
      <c r="H267" s="100" t="s">
        <v>3496</v>
      </c>
      <c r="I267" s="100">
        <v>-0.47306429812706369</v>
      </c>
      <c r="J267" s="100">
        <v>17.445790295519938</v>
      </c>
      <c r="K267" s="49" t="str">
        <f>[1]!f_nav_periodreturnranking_2y(A267,"20210930",2)</f>
        <v>71/219</v>
      </c>
    </row>
    <row r="268" spans="1:11" x14ac:dyDescent="0.35">
      <c r="A268" s="128" t="s">
        <v>238</v>
      </c>
      <c r="B268" s="138" t="s">
        <v>2358</v>
      </c>
      <c r="C268" s="128" t="s">
        <v>239</v>
      </c>
      <c r="D268" s="119" t="s">
        <v>2359</v>
      </c>
      <c r="E268" s="119" t="s">
        <v>2327</v>
      </c>
      <c r="F268" s="100">
        <v>41.051021761000001</v>
      </c>
      <c r="G268" s="91">
        <v>6.5778495240238666</v>
      </c>
      <c r="H268" s="100" t="s">
        <v>241</v>
      </c>
      <c r="I268" s="100">
        <v>-0.31840988035507595</v>
      </c>
      <c r="J268" s="100">
        <v>12.934712501686979</v>
      </c>
      <c r="K268" s="49" t="str">
        <f>[1]!f_nav_periodreturnranking_2y(A268,"20210930",2)</f>
        <v>75/219</v>
      </c>
    </row>
    <row r="269" spans="1:11" x14ac:dyDescent="0.35">
      <c r="A269" s="128" t="s">
        <v>230</v>
      </c>
      <c r="B269" s="138" t="s">
        <v>2354</v>
      </c>
      <c r="C269" s="128" t="s">
        <v>231</v>
      </c>
      <c r="D269" s="119" t="s">
        <v>2355</v>
      </c>
      <c r="E269" s="119" t="s">
        <v>2217</v>
      </c>
      <c r="F269" s="100">
        <v>67.380890153500005</v>
      </c>
      <c r="G269" s="91">
        <v>6.5702141228001736</v>
      </c>
      <c r="H269" s="100" t="s">
        <v>3494</v>
      </c>
      <c r="I269" s="100">
        <v>-0.48996061100968941</v>
      </c>
      <c r="J269" s="100">
        <v>7.8069011637794024</v>
      </c>
      <c r="K269" s="49" t="str">
        <f>[1]!f_nav_periodreturnranking_2y(A269,"20210930",2)</f>
        <v>76/219</v>
      </c>
    </row>
    <row r="270" spans="1:11" ht="28.3" x14ac:dyDescent="0.35">
      <c r="A270" s="128" t="s">
        <v>222</v>
      </c>
      <c r="B270" s="138" t="s">
        <v>2351</v>
      </c>
      <c r="C270" s="128" t="s">
        <v>223</v>
      </c>
      <c r="D270" s="119" t="s">
        <v>2252</v>
      </c>
      <c r="E270" s="119" t="s">
        <v>1687</v>
      </c>
      <c r="F270" s="100">
        <v>109.31978960200001</v>
      </c>
      <c r="G270" s="91">
        <v>6.4962652157052476</v>
      </c>
      <c r="H270" s="100" t="s">
        <v>3492</v>
      </c>
      <c r="I270" s="100">
        <v>-0.32093637908248518</v>
      </c>
      <c r="J270" s="100">
        <v>7.9088090159232296</v>
      </c>
      <c r="K270" s="49" t="str">
        <f>[1]!f_nav_periodreturnranking_2y(A270,"20210930",2)</f>
        <v>80/219</v>
      </c>
    </row>
    <row r="271" spans="1:11" x14ac:dyDescent="0.35">
      <c r="A271" s="128" t="s">
        <v>197</v>
      </c>
      <c r="B271" s="138" t="s">
        <v>2340</v>
      </c>
      <c r="C271" s="128" t="s">
        <v>198</v>
      </c>
      <c r="D271" s="119" t="s">
        <v>2341</v>
      </c>
      <c r="E271" s="119" t="s">
        <v>1647</v>
      </c>
      <c r="F271" s="100">
        <v>66.750743740800004</v>
      </c>
      <c r="G271" s="91">
        <v>6.4812559649130188</v>
      </c>
      <c r="H271" s="100" t="s">
        <v>3488</v>
      </c>
      <c r="I271" s="100">
        <v>-0.43242393269911172</v>
      </c>
      <c r="J271" s="100">
        <v>7.1685844547904738</v>
      </c>
      <c r="K271" s="49" t="str">
        <f>[1]!f_nav_periodreturnranking_2y(A271,"20210930",2)</f>
        <v>81/219</v>
      </c>
    </row>
    <row r="272" spans="1:11" x14ac:dyDescent="0.35">
      <c r="A272" s="128" t="s">
        <v>210</v>
      </c>
      <c r="B272" s="138" t="s">
        <v>2344</v>
      </c>
      <c r="C272" s="128" t="s">
        <v>211</v>
      </c>
      <c r="D272" s="119" t="s">
        <v>2345</v>
      </c>
      <c r="E272" s="119" t="s">
        <v>1680</v>
      </c>
      <c r="F272" s="100">
        <v>67.406102467300002</v>
      </c>
      <c r="G272" s="91">
        <v>6.4607652732498781</v>
      </c>
      <c r="H272" s="100" t="s">
        <v>200</v>
      </c>
      <c r="I272" s="100">
        <v>-0.69664344521849642</v>
      </c>
      <c r="J272" s="100">
        <v>11.597721887278254</v>
      </c>
      <c r="K272" s="49" t="str">
        <f>[1]!f_nav_periodreturnranking_2y(A272,"20210930",2)</f>
        <v>83/219</v>
      </c>
    </row>
    <row r="273" spans="1:11" x14ac:dyDescent="0.35">
      <c r="A273" s="128" t="s">
        <v>258</v>
      </c>
      <c r="B273" s="138" t="s">
        <v>2368</v>
      </c>
      <c r="C273" s="128" t="s">
        <v>259</v>
      </c>
      <c r="D273" s="119" t="s">
        <v>2369</v>
      </c>
      <c r="E273" s="119" t="s">
        <v>1666</v>
      </c>
      <c r="F273" s="100">
        <v>42.787510089899996</v>
      </c>
      <c r="G273" s="91">
        <v>6.4157987816859841</v>
      </c>
      <c r="H273" s="100" t="s">
        <v>3499</v>
      </c>
      <c r="I273" s="100">
        <v>-0.39300451955196247</v>
      </c>
      <c r="J273" s="100">
        <v>10.825999604470763</v>
      </c>
      <c r="K273" s="49" t="str">
        <f>[1]!f_nav_periodreturnranking_2y(A273,"20210930",2)</f>
        <v>89/219</v>
      </c>
    </row>
    <row r="274" spans="1:11" x14ac:dyDescent="0.35">
      <c r="A274" s="128" t="s">
        <v>206</v>
      </c>
      <c r="B274" s="138" t="s">
        <v>2343</v>
      </c>
      <c r="C274" s="128" t="s">
        <v>207</v>
      </c>
      <c r="D274" s="119" t="s">
        <v>2268</v>
      </c>
      <c r="E274" s="119" t="s">
        <v>2269</v>
      </c>
      <c r="F274" s="100">
        <v>76.914723439200003</v>
      </c>
      <c r="G274" s="91">
        <v>6.3603812995085551</v>
      </c>
      <c r="H274" s="100" t="s">
        <v>209</v>
      </c>
      <c r="I274" s="100">
        <v>-0.3707070206619128</v>
      </c>
      <c r="J274" s="100">
        <v>10.845433268162273</v>
      </c>
      <c r="K274" s="49" t="str">
        <f>[1]!f_nav_periodreturnranking_2y(A274,"20210930",2)</f>
        <v>97/219</v>
      </c>
    </row>
    <row r="275" spans="1:11" ht="42.45" x14ac:dyDescent="0.35">
      <c r="A275" s="128" t="s">
        <v>214</v>
      </c>
      <c r="B275" s="138" t="s">
        <v>2346</v>
      </c>
      <c r="C275" s="128" t="s">
        <v>215</v>
      </c>
      <c r="D275" s="119" t="s">
        <v>2347</v>
      </c>
      <c r="E275" s="119" t="s">
        <v>1889</v>
      </c>
      <c r="F275" s="100">
        <v>49.747372758300003</v>
      </c>
      <c r="G275" s="91">
        <v>6.3476843417393809</v>
      </c>
      <c r="H275" s="100" t="s">
        <v>3490</v>
      </c>
      <c r="I275" s="100">
        <v>-0.51478846873830642</v>
      </c>
      <c r="J275" s="100">
        <v>9.6470673734994872</v>
      </c>
      <c r="K275" s="49" t="str">
        <f>[1]!f_nav_periodreturnranking_2y(A275,"20210930",2)</f>
        <v>98/219</v>
      </c>
    </row>
    <row r="276" spans="1:11" x14ac:dyDescent="0.35">
      <c r="A276" s="127"/>
      <c r="B276" s="139"/>
      <c r="C276" s="127"/>
      <c r="D276" s="127"/>
      <c r="E276" s="127"/>
      <c r="F276" s="57"/>
      <c r="G276" s="57"/>
      <c r="H276" s="57"/>
      <c r="I276" s="57"/>
      <c r="J276" s="57"/>
    </row>
    <row r="279" spans="1:11" x14ac:dyDescent="0.35">
      <c r="A279" s="119" t="s">
        <v>2142</v>
      </c>
    </row>
    <row r="280" spans="1:11" x14ac:dyDescent="0.35">
      <c r="A280" s="127" t="s">
        <v>2122</v>
      </c>
      <c r="B280" s="139" t="s">
        <v>2123</v>
      </c>
      <c r="C280" s="127" t="s">
        <v>2124</v>
      </c>
      <c r="D280" s="127" t="s">
        <v>2125</v>
      </c>
      <c r="E280" s="127" t="s">
        <v>2163</v>
      </c>
      <c r="F280" s="57" t="s">
        <v>2129</v>
      </c>
      <c r="G280" s="57" t="s">
        <v>3417</v>
      </c>
      <c r="H280" s="57" t="s">
        <v>3418</v>
      </c>
    </row>
    <row r="281" spans="1:11" x14ac:dyDescent="0.35">
      <c r="A281" s="119"/>
      <c r="B281" s="138"/>
      <c r="C281" s="119"/>
      <c r="D281" s="119"/>
      <c r="E281" s="119"/>
      <c r="F281" s="98"/>
      <c r="G281" s="156" t="s">
        <v>2136</v>
      </c>
      <c r="H281" s="157"/>
    </row>
    <row r="282" spans="1:11" x14ac:dyDescent="0.35">
      <c r="A282" s="119" t="s">
        <v>268</v>
      </c>
      <c r="B282" s="138" t="s">
        <v>111</v>
      </c>
      <c r="C282" s="130" t="s">
        <v>2170</v>
      </c>
      <c r="D282" s="119" t="s">
        <v>2372</v>
      </c>
      <c r="E282" s="119" t="s">
        <v>2373</v>
      </c>
      <c r="F282" s="100">
        <v>9.5104464213999993</v>
      </c>
      <c r="G282" s="100">
        <v>87.884427032321256</v>
      </c>
      <c r="H282" s="158" t="s">
        <v>2185</v>
      </c>
      <c r="I282" s="17" t="s">
        <v>2170</v>
      </c>
      <c r="J282" s="17" t="s">
        <v>2185</v>
      </c>
    </row>
    <row r="283" spans="1:11" x14ac:dyDescent="0.35">
      <c r="A283" s="119" t="s">
        <v>267</v>
      </c>
      <c r="B283" s="138" t="s">
        <v>2370</v>
      </c>
      <c r="C283" s="130" t="s">
        <v>2169</v>
      </c>
      <c r="D283" s="119" t="s">
        <v>2371</v>
      </c>
      <c r="E283" s="119" t="s">
        <v>1706</v>
      </c>
      <c r="F283" s="100">
        <v>45.397588352</v>
      </c>
      <c r="G283" s="100">
        <v>84.917996191489379</v>
      </c>
      <c r="H283" s="158" t="s">
        <v>2184</v>
      </c>
      <c r="I283" s="17" t="s">
        <v>2179</v>
      </c>
      <c r="J283" s="17" t="s">
        <v>2194</v>
      </c>
    </row>
    <row r="284" spans="1:11" x14ac:dyDescent="0.35">
      <c r="A284" s="119" t="s">
        <v>274</v>
      </c>
      <c r="B284" s="138" t="s">
        <v>2383</v>
      </c>
      <c r="C284" s="130" t="s">
        <v>2176</v>
      </c>
      <c r="D284" s="119" t="s">
        <v>2376</v>
      </c>
      <c r="E284" s="119" t="s">
        <v>1702</v>
      </c>
      <c r="F284" s="100">
        <v>4.2477008337999997</v>
      </c>
      <c r="G284" s="100">
        <v>83.119991674471862</v>
      </c>
      <c r="H284" s="158" t="s">
        <v>2191</v>
      </c>
      <c r="I284" s="17" t="s">
        <v>2169</v>
      </c>
      <c r="J284" s="17" t="s">
        <v>2184</v>
      </c>
    </row>
    <row r="285" spans="1:11" ht="28.3" x14ac:dyDescent="0.35">
      <c r="A285" s="119" t="s">
        <v>276</v>
      </c>
      <c r="B285" s="138" t="s">
        <v>2387</v>
      </c>
      <c r="C285" s="130" t="s">
        <v>2178</v>
      </c>
      <c r="D285" s="119" t="s">
        <v>2388</v>
      </c>
      <c r="E285" s="119" t="s">
        <v>1655</v>
      </c>
      <c r="F285" s="100">
        <v>4.4167373856000003</v>
      </c>
      <c r="G285" s="100">
        <v>80.816785312851223</v>
      </c>
      <c r="H285" s="158" t="s">
        <v>2193</v>
      </c>
      <c r="I285" s="17" t="s">
        <v>2176</v>
      </c>
      <c r="J285" s="17" t="s">
        <v>2191</v>
      </c>
    </row>
    <row r="286" spans="1:11" x14ac:dyDescent="0.35">
      <c r="A286" s="119" t="s">
        <v>275</v>
      </c>
      <c r="B286" s="138" t="s">
        <v>2384</v>
      </c>
      <c r="C286" s="130" t="s">
        <v>2177</v>
      </c>
      <c r="D286" s="119" t="s">
        <v>2385</v>
      </c>
      <c r="E286" s="119" t="s">
        <v>2386</v>
      </c>
      <c r="F286" s="100">
        <v>5.0587812005000004</v>
      </c>
      <c r="G286" s="100">
        <v>77.769702003945596</v>
      </c>
      <c r="H286" s="158" t="s">
        <v>2192</v>
      </c>
      <c r="I286" s="17" t="s">
        <v>2178</v>
      </c>
      <c r="J286" s="17" t="s">
        <v>2193</v>
      </c>
    </row>
    <row r="287" spans="1:11" x14ac:dyDescent="0.35">
      <c r="A287" s="119" t="s">
        <v>270</v>
      </c>
      <c r="B287" s="138" t="s">
        <v>111</v>
      </c>
      <c r="C287" s="130" t="s">
        <v>2172</v>
      </c>
      <c r="D287" s="119" t="s">
        <v>2376</v>
      </c>
      <c r="E287" s="119" t="s">
        <v>1702</v>
      </c>
      <c r="F287" s="100">
        <v>20.798270478999999</v>
      </c>
      <c r="G287" s="100">
        <v>68.949856335156184</v>
      </c>
      <c r="H287" s="158" t="s">
        <v>2187</v>
      </c>
      <c r="I287" s="17" t="s">
        <v>2177</v>
      </c>
      <c r="J287" s="17" t="s">
        <v>2192</v>
      </c>
    </row>
    <row r="288" spans="1:11" ht="28.3" x14ac:dyDescent="0.35">
      <c r="A288" s="119" t="s">
        <v>273</v>
      </c>
      <c r="B288" s="138" t="s">
        <v>2381</v>
      </c>
      <c r="C288" s="130" t="s">
        <v>2175</v>
      </c>
      <c r="D288" s="119" t="s">
        <v>2382</v>
      </c>
      <c r="E288" s="119" t="s">
        <v>1680</v>
      </c>
      <c r="F288" s="100">
        <v>19.6942801792</v>
      </c>
      <c r="G288" s="100">
        <v>64.752475247524742</v>
      </c>
      <c r="H288" s="158" t="s">
        <v>2190</v>
      </c>
      <c r="I288" s="17" t="s">
        <v>2172</v>
      </c>
      <c r="J288" s="17" t="s">
        <v>2187</v>
      </c>
    </row>
    <row r="289" spans="1:10" x14ac:dyDescent="0.35">
      <c r="A289" s="119" t="s">
        <v>277</v>
      </c>
      <c r="B289" s="138" t="s">
        <v>2389</v>
      </c>
      <c r="C289" s="130" t="s">
        <v>2179</v>
      </c>
      <c r="D289" s="119" t="s">
        <v>2390</v>
      </c>
      <c r="E289" s="119" t="s">
        <v>1670</v>
      </c>
      <c r="F289" s="100">
        <v>3.0423193244999998</v>
      </c>
      <c r="G289" s="100">
        <v>55.626697710516112</v>
      </c>
      <c r="H289" s="158" t="s">
        <v>3467</v>
      </c>
      <c r="I289" s="17" t="s">
        <v>2175</v>
      </c>
      <c r="J289" s="17" t="s">
        <v>2190</v>
      </c>
    </row>
    <row r="290" spans="1:10" x14ac:dyDescent="0.35">
      <c r="A290" s="119" t="s">
        <v>271</v>
      </c>
      <c r="B290" s="138" t="s">
        <v>2377</v>
      </c>
      <c r="C290" s="130" t="s">
        <v>2173</v>
      </c>
      <c r="D290" s="119" t="s">
        <v>2378</v>
      </c>
      <c r="E290" s="119" t="s">
        <v>1647</v>
      </c>
      <c r="F290" s="100">
        <v>22.576800416999998</v>
      </c>
      <c r="G290" s="100">
        <v>53.956834532374117</v>
      </c>
      <c r="H290" s="158" t="s">
        <v>2188</v>
      </c>
      <c r="I290" s="17" t="s">
        <v>2173</v>
      </c>
      <c r="J290" s="17" t="s">
        <v>2188</v>
      </c>
    </row>
    <row r="291" spans="1:10" x14ac:dyDescent="0.35">
      <c r="A291" s="119" t="s">
        <v>281</v>
      </c>
      <c r="B291" s="138" t="s">
        <v>111</v>
      </c>
      <c r="C291" s="130" t="s">
        <v>2183</v>
      </c>
      <c r="D291" s="119" t="s">
        <v>2398</v>
      </c>
      <c r="E291" s="119" t="s">
        <v>2399</v>
      </c>
      <c r="F291" s="100">
        <v>3.2644622713999998</v>
      </c>
      <c r="G291" s="100">
        <v>48.446745562130161</v>
      </c>
      <c r="H291" s="158" t="s">
        <v>2198</v>
      </c>
      <c r="I291" s="17" t="s">
        <v>2183</v>
      </c>
      <c r="J291" s="17" t="s">
        <v>2198</v>
      </c>
    </row>
    <row r="292" spans="1:10" x14ac:dyDescent="0.35">
      <c r="A292" s="119" t="s">
        <v>269</v>
      </c>
      <c r="B292" s="138" t="s">
        <v>2374</v>
      </c>
      <c r="C292" s="130" t="s">
        <v>2171</v>
      </c>
      <c r="D292" s="119" t="s">
        <v>2375</v>
      </c>
      <c r="E292" s="119" t="s">
        <v>1755</v>
      </c>
      <c r="F292" s="100">
        <v>52.813471318299996</v>
      </c>
      <c r="G292" s="100">
        <v>47.971204188481678</v>
      </c>
      <c r="H292" s="158" t="s">
        <v>2186</v>
      </c>
      <c r="I292" s="17" t="s">
        <v>2171</v>
      </c>
      <c r="J292" s="17" t="s">
        <v>2186</v>
      </c>
    </row>
    <row r="293" spans="1:10" x14ac:dyDescent="0.35">
      <c r="A293" s="119" t="s">
        <v>279</v>
      </c>
      <c r="B293" s="138" t="s">
        <v>2394</v>
      </c>
      <c r="C293" s="130" t="s">
        <v>2181</v>
      </c>
      <c r="D293" s="119" t="s">
        <v>2395</v>
      </c>
      <c r="E293" s="119" t="s">
        <v>2293</v>
      </c>
      <c r="F293" s="100">
        <v>6.5225269949999998</v>
      </c>
      <c r="G293" s="100">
        <v>45.63953488372092</v>
      </c>
      <c r="H293" s="158" t="s">
        <v>2196</v>
      </c>
      <c r="I293" s="17" t="s">
        <v>2181</v>
      </c>
      <c r="J293" s="17" t="s">
        <v>2196</v>
      </c>
    </row>
    <row r="294" spans="1:10" x14ac:dyDescent="0.35">
      <c r="A294" s="119" t="s">
        <v>272</v>
      </c>
      <c r="B294" s="138" t="s">
        <v>2379</v>
      </c>
      <c r="C294" s="130" t="s">
        <v>2174</v>
      </c>
      <c r="D294" s="119" t="s">
        <v>2380</v>
      </c>
      <c r="E294" s="119" t="s">
        <v>1687</v>
      </c>
      <c r="F294" s="100">
        <v>80.643593822299991</v>
      </c>
      <c r="G294" s="100">
        <v>42.209272594311365</v>
      </c>
      <c r="H294" s="158" t="s">
        <v>2189</v>
      </c>
      <c r="I294" s="17" t="s">
        <v>2174</v>
      </c>
      <c r="J294" s="17" t="s">
        <v>2189</v>
      </c>
    </row>
    <row r="295" spans="1:10" x14ac:dyDescent="0.35">
      <c r="A295" s="119" t="s">
        <v>280</v>
      </c>
      <c r="B295" s="138" t="s">
        <v>2396</v>
      </c>
      <c r="C295" s="130" t="s">
        <v>2182</v>
      </c>
      <c r="D295" s="119" t="s">
        <v>2397</v>
      </c>
      <c r="E295" s="119" t="s">
        <v>2269</v>
      </c>
      <c r="F295" s="100">
        <v>20.752213125000001</v>
      </c>
      <c r="G295" s="100">
        <v>31.334085582848715</v>
      </c>
      <c r="H295" s="158" t="s">
        <v>2197</v>
      </c>
      <c r="I295" s="17" t="s">
        <v>2182</v>
      </c>
      <c r="J295" s="17" t="s">
        <v>2197</v>
      </c>
    </row>
    <row r="296" spans="1:10" x14ac:dyDescent="0.35">
      <c r="A296" s="119" t="s">
        <v>278</v>
      </c>
      <c r="B296" s="138" t="s">
        <v>2391</v>
      </c>
      <c r="C296" s="130" t="s">
        <v>2180</v>
      </c>
      <c r="D296" s="119" t="s">
        <v>2392</v>
      </c>
      <c r="E296" s="119" t="s">
        <v>2393</v>
      </c>
      <c r="F296" s="100">
        <v>25.364361973099999</v>
      </c>
      <c r="G296" s="100">
        <v>31.22804394947304</v>
      </c>
      <c r="H296" s="158" t="s">
        <v>2195</v>
      </c>
      <c r="I296" s="17" t="s">
        <v>2180</v>
      </c>
      <c r="J296" s="17" t="s">
        <v>2195</v>
      </c>
    </row>
    <row r="297" spans="1:10" x14ac:dyDescent="0.35">
      <c r="B297" s="138"/>
      <c r="C297" s="119"/>
      <c r="D297" s="119"/>
      <c r="E297" s="119"/>
      <c r="F297" s="101"/>
      <c r="G297" s="101"/>
      <c r="H297" s="101"/>
    </row>
    <row r="300" spans="1:10" x14ac:dyDescent="0.35">
      <c r="A300" s="131" t="s">
        <v>2143</v>
      </c>
    </row>
    <row r="301" spans="1:10" x14ac:dyDescent="0.35">
      <c r="A301" s="119"/>
      <c r="B301" s="138"/>
      <c r="C301" s="119"/>
      <c r="D301" s="119"/>
      <c r="E301" s="119"/>
      <c r="F301" s="98"/>
    </row>
    <row r="302" spans="1:10" x14ac:dyDescent="0.35">
      <c r="A302" s="119" t="s">
        <v>2122</v>
      </c>
      <c r="B302" s="138" t="s">
        <v>2123</v>
      </c>
      <c r="C302" s="119" t="s">
        <v>2124</v>
      </c>
      <c r="D302" s="119" t="s">
        <v>2125</v>
      </c>
      <c r="E302" s="119" t="s">
        <v>2163</v>
      </c>
      <c r="F302" s="98" t="s">
        <v>2129</v>
      </c>
    </row>
    <row r="303" spans="1:10" x14ac:dyDescent="0.35">
      <c r="A303" s="132" t="s">
        <v>54</v>
      </c>
      <c r="B303" s="138">
        <f>[1]!f_info_relatedcode(A303)</f>
        <v>0</v>
      </c>
      <c r="C303" s="132" t="s">
        <v>55</v>
      </c>
      <c r="D303" s="119" t="str">
        <f>[1]!f_info_fundmanager(A303)</f>
        <v>许之彦</v>
      </c>
      <c r="E303" s="119" t="str">
        <f>[1]!f_info_corp_fundmanagementcompany(A303)</f>
        <v>华安基金</v>
      </c>
      <c r="F303" s="110">
        <v>108.5250807841</v>
      </c>
    </row>
    <row r="304" spans="1:10" ht="28.3" x14ac:dyDescent="0.35">
      <c r="A304" s="132" t="s">
        <v>56</v>
      </c>
      <c r="B304" s="138" t="str">
        <f>[1]!f_info_relatedcode(A304)</f>
        <v>000929.OF,000930.OF</v>
      </c>
      <c r="C304" s="132" t="s">
        <v>57</v>
      </c>
      <c r="D304" s="119" t="str">
        <f>[1]!f_info_fundmanager(A304)</f>
        <v>赵云阳,王祥</v>
      </c>
      <c r="E304" s="119" t="str">
        <f>[1]!f_info_corp_fundmanagementcompany(A304)</f>
        <v>博时基金</v>
      </c>
      <c r="F304" s="110">
        <v>87.793161514599987</v>
      </c>
    </row>
    <row r="305" spans="1:10" x14ac:dyDescent="0.35">
      <c r="A305" s="132" t="s">
        <v>58</v>
      </c>
      <c r="B305" s="138">
        <f>[1]!f_info_relatedcode(A305)</f>
        <v>0</v>
      </c>
      <c r="C305" s="132" t="s">
        <v>59</v>
      </c>
      <c r="D305" s="119" t="str">
        <f>[1]!f_info_fundmanager(A305)</f>
        <v>范冰</v>
      </c>
      <c r="E305" s="119" t="str">
        <f>[1]!f_info_corp_fundmanagementcompany(A305)</f>
        <v>易方达基金</v>
      </c>
      <c r="F305" s="110">
        <v>42.948948325000003</v>
      </c>
    </row>
    <row r="306" spans="1:10" x14ac:dyDescent="0.35">
      <c r="A306" s="132" t="s">
        <v>60</v>
      </c>
      <c r="B306" s="138">
        <f>[1]!f_info_relatedcode(A306)</f>
        <v>0</v>
      </c>
      <c r="C306" s="132" t="s">
        <v>61</v>
      </c>
      <c r="D306" s="119" t="str">
        <f>[1]!f_info_fundmanager(A306)</f>
        <v>赵建</v>
      </c>
      <c r="E306" s="119" t="str">
        <f>[1]!f_info_corp_fundmanagementcompany(A306)</f>
        <v>国投瑞银基金</v>
      </c>
      <c r="F306" s="110">
        <v>10.51325477</v>
      </c>
    </row>
    <row r="307" spans="1:10" x14ac:dyDescent="0.35">
      <c r="A307" s="132" t="s">
        <v>62</v>
      </c>
      <c r="B307" s="138">
        <f>[1]!f_info_relatedcode(A307)</f>
        <v>0</v>
      </c>
      <c r="C307" s="132" t="s">
        <v>63</v>
      </c>
      <c r="D307" s="119" t="str">
        <f>[1]!f_info_fundmanager(A307)</f>
        <v>李绍</v>
      </c>
      <c r="E307" s="119" t="str">
        <f>[1]!f_info_corp_fundmanagementcompany(A307)</f>
        <v>大成基金</v>
      </c>
      <c r="F307" s="110">
        <v>2.8531035444000001</v>
      </c>
    </row>
    <row r="308" spans="1:10" x14ac:dyDescent="0.35">
      <c r="A308" s="132" t="s">
        <v>64</v>
      </c>
      <c r="B308" s="138">
        <f>[1]!f_info_relatedcode(A308)</f>
        <v>0</v>
      </c>
      <c r="C308" s="132" t="s">
        <v>65</v>
      </c>
      <c r="D308" s="119" t="str">
        <f>[1]!f_info_fundmanager(A308)</f>
        <v>荣膺</v>
      </c>
      <c r="E308" s="119" t="str">
        <f>[1]!f_info_corp_fundmanagementcompany(A308)</f>
        <v>华夏基金</v>
      </c>
      <c r="F308" s="110">
        <v>2.2690259016000001</v>
      </c>
    </row>
    <row r="309" spans="1:10" x14ac:dyDescent="0.35">
      <c r="A309" s="132" t="s">
        <v>66</v>
      </c>
      <c r="B309" s="138">
        <f>[1]!f_info_relatedcode(A309)</f>
        <v>0</v>
      </c>
      <c r="C309" s="132" t="s">
        <v>67</v>
      </c>
      <c r="D309" s="119" t="str">
        <f>[1]!f_info_fundmanager(A309)</f>
        <v>朱金钰</v>
      </c>
      <c r="E309" s="119" t="str">
        <f>[1]!f_info_corp_fundmanagementcompany(A309)</f>
        <v>建信基金</v>
      </c>
      <c r="F309" s="110">
        <v>1.8589626478000001</v>
      </c>
    </row>
    <row r="310" spans="1:10" x14ac:dyDescent="0.35">
      <c r="A310" s="127"/>
      <c r="B310" s="139"/>
      <c r="C310" s="127"/>
      <c r="D310" s="127"/>
      <c r="E310" s="127"/>
      <c r="F310" s="57"/>
    </row>
    <row r="312" spans="1:10" x14ac:dyDescent="0.35">
      <c r="A312" s="119" t="s">
        <v>2144</v>
      </c>
      <c r="B312" s="138"/>
      <c r="C312" s="119"/>
      <c r="D312" s="119"/>
      <c r="E312" s="119"/>
      <c r="F312" s="98"/>
      <c r="G312" s="98"/>
      <c r="H312" s="98"/>
      <c r="I312" s="98"/>
      <c r="J312" s="98"/>
    </row>
    <row r="313" spans="1:10" x14ac:dyDescent="0.35">
      <c r="A313" s="119"/>
      <c r="B313" s="138"/>
      <c r="C313" s="119"/>
      <c r="D313" s="119"/>
      <c r="E313" s="119"/>
      <c r="F313" s="98"/>
      <c r="G313" s="98" t="s">
        <v>2146</v>
      </c>
      <c r="H313" s="98"/>
      <c r="I313" s="98"/>
      <c r="J313" s="98"/>
    </row>
    <row r="314" spans="1:10" x14ac:dyDescent="0.35">
      <c r="A314" s="119" t="s">
        <v>2122</v>
      </c>
      <c r="B314" s="138" t="s">
        <v>2123</v>
      </c>
      <c r="C314" s="119" t="s">
        <v>2124</v>
      </c>
      <c r="D314" s="119" t="s">
        <v>2125</v>
      </c>
      <c r="E314" s="119" t="s">
        <v>2163</v>
      </c>
      <c r="F314" s="98" t="s">
        <v>2129</v>
      </c>
      <c r="G314" s="98" t="s">
        <v>2127</v>
      </c>
      <c r="H314" s="98" t="s">
        <v>2128</v>
      </c>
      <c r="I314" s="98" t="s">
        <v>2013</v>
      </c>
      <c r="J314" s="98" t="s">
        <v>2145</v>
      </c>
    </row>
    <row r="315" spans="1:10" x14ac:dyDescent="0.35">
      <c r="A315" s="119" t="s">
        <v>73</v>
      </c>
      <c r="B315" s="138">
        <v>0</v>
      </c>
      <c r="C315" s="119" t="s">
        <v>2493</v>
      </c>
      <c r="D315" s="119" t="s">
        <v>2494</v>
      </c>
      <c r="E315" s="119" t="s">
        <v>1695</v>
      </c>
      <c r="F315" s="97">
        <v>5.5522786157000006</v>
      </c>
      <c r="G315" s="97">
        <v>8.6709886547811976</v>
      </c>
      <c r="H315" s="97" t="s">
        <v>74</v>
      </c>
      <c r="I315" s="97">
        <v>-2.9434546862897006</v>
      </c>
      <c r="J315" s="97">
        <v>66.666666666666657</v>
      </c>
    </row>
    <row r="316" spans="1:10" x14ac:dyDescent="0.35">
      <c r="A316" s="119" t="s">
        <v>75</v>
      </c>
      <c r="B316" s="138">
        <v>0</v>
      </c>
      <c r="C316" s="119" t="s">
        <v>2495</v>
      </c>
      <c r="D316" s="119" t="s">
        <v>2496</v>
      </c>
      <c r="E316" s="119" t="s">
        <v>1695</v>
      </c>
      <c r="F316" s="97">
        <v>7.8321859465999992</v>
      </c>
      <c r="G316" s="97">
        <v>7.4101796407185603</v>
      </c>
      <c r="H316" s="97" t="s">
        <v>76</v>
      </c>
      <c r="I316" s="97">
        <v>-1.9466474405190997</v>
      </c>
      <c r="J316" s="97">
        <v>66.666666666666657</v>
      </c>
    </row>
    <row r="317" spans="1:10" x14ac:dyDescent="0.35">
      <c r="A317" s="119" t="s">
        <v>79</v>
      </c>
      <c r="B317" s="138" t="s">
        <v>2017</v>
      </c>
      <c r="C317" s="119" t="s">
        <v>2497</v>
      </c>
      <c r="D317" s="119" t="s">
        <v>2498</v>
      </c>
      <c r="E317" s="119" t="s">
        <v>2499</v>
      </c>
      <c r="F317" s="97">
        <v>6.5274490264000002</v>
      </c>
      <c r="G317" s="97">
        <v>4.2407660738714164</v>
      </c>
      <c r="H317" s="97" t="s">
        <v>2500</v>
      </c>
      <c r="I317" s="97">
        <v>-2.3271005144116903</v>
      </c>
      <c r="J317" s="97">
        <v>75</v>
      </c>
    </row>
    <row r="318" spans="1:10" x14ac:dyDescent="0.35">
      <c r="A318" s="119" t="s">
        <v>77</v>
      </c>
      <c r="B318" s="138">
        <v>0</v>
      </c>
      <c r="C318" s="119" t="s">
        <v>2501</v>
      </c>
      <c r="D318" s="119" t="s">
        <v>2502</v>
      </c>
      <c r="E318" s="119" t="s">
        <v>2399</v>
      </c>
      <c r="F318" s="97">
        <v>9.615223995900001</v>
      </c>
      <c r="G318" s="97">
        <v>4.3195718654434163</v>
      </c>
      <c r="H318" s="97" t="s">
        <v>78</v>
      </c>
      <c r="I318" s="97">
        <v>-1.2563983248022399</v>
      </c>
      <c r="J318" s="97">
        <v>66.666666666666657</v>
      </c>
    </row>
    <row r="319" spans="1:10" x14ac:dyDescent="0.35">
      <c r="A319" s="119" t="s">
        <v>80</v>
      </c>
      <c r="B319" s="138" t="s">
        <v>2025</v>
      </c>
      <c r="C319" s="119" t="s">
        <v>2503</v>
      </c>
      <c r="D319" s="119" t="s">
        <v>2504</v>
      </c>
      <c r="E319" s="119" t="s">
        <v>2308</v>
      </c>
      <c r="F319" s="97">
        <v>8.6202363344000013</v>
      </c>
      <c r="G319" s="97">
        <v>3.49013657056146</v>
      </c>
      <c r="H319" s="97" t="s">
        <v>81</v>
      </c>
      <c r="I319" s="97">
        <v>-3.1134173461823602</v>
      </c>
      <c r="J319" s="97">
        <v>66.666666666666657</v>
      </c>
    </row>
    <row r="320" spans="1:10" x14ac:dyDescent="0.35">
      <c r="A320" s="119" t="s">
        <v>2020</v>
      </c>
      <c r="B320" s="138">
        <v>0</v>
      </c>
      <c r="C320" s="119" t="s">
        <v>2505</v>
      </c>
      <c r="D320" s="119" t="s">
        <v>2506</v>
      </c>
      <c r="E320" s="119" t="s">
        <v>1655</v>
      </c>
      <c r="F320" s="97">
        <v>15.1576026395</v>
      </c>
      <c r="G320" s="97">
        <v>2.4042073628850544</v>
      </c>
      <c r="H320" s="97" t="s">
        <v>2507</v>
      </c>
      <c r="I320" s="97">
        <v>-4.4428772919605137</v>
      </c>
      <c r="J320" s="97">
        <v>58.333333333333336</v>
      </c>
    </row>
    <row r="321" spans="1:13" x14ac:dyDescent="0.35">
      <c r="A321" s="119" t="s">
        <v>2022</v>
      </c>
      <c r="B321" s="138" t="s">
        <v>2023</v>
      </c>
      <c r="C321" s="119" t="s">
        <v>2508</v>
      </c>
      <c r="D321" s="119" t="s">
        <v>2509</v>
      </c>
      <c r="E321" s="119" t="s">
        <v>1687</v>
      </c>
      <c r="F321" s="97">
        <v>250.69043456080001</v>
      </c>
      <c r="G321" s="97">
        <v>2.0968908170643465</v>
      </c>
      <c r="H321" s="97" t="s">
        <v>2510</v>
      </c>
      <c r="I321" s="97">
        <v>-4.6853146853146823</v>
      </c>
      <c r="J321" s="97">
        <v>58.333333333333336</v>
      </c>
    </row>
    <row r="322" spans="1:13" x14ac:dyDescent="0.35">
      <c r="A322" s="127"/>
      <c r="B322" s="139"/>
      <c r="C322" s="127"/>
      <c r="D322" s="127"/>
      <c r="E322" s="127"/>
      <c r="F322" s="57"/>
      <c r="G322" s="57"/>
      <c r="H322" s="57"/>
      <c r="I322" s="57"/>
      <c r="J322" s="57"/>
    </row>
    <row r="325" spans="1:13" x14ac:dyDescent="0.35">
      <c r="A325" s="131" t="s">
        <v>2147</v>
      </c>
    </row>
    <row r="326" spans="1:13" x14ac:dyDescent="0.35">
      <c r="A326" s="119"/>
      <c r="B326" s="138"/>
      <c r="C326" s="119"/>
      <c r="D326" s="119"/>
      <c r="E326" s="119"/>
      <c r="F326" s="98"/>
      <c r="G326" s="98" t="s">
        <v>2136</v>
      </c>
      <c r="H326" s="98"/>
      <c r="I326" s="98"/>
      <c r="J326" s="98"/>
      <c r="K326" s="98"/>
      <c r="L326" s="98"/>
    </row>
    <row r="327" spans="1:13" x14ac:dyDescent="0.35">
      <c r="A327" s="119" t="s">
        <v>2122</v>
      </c>
      <c r="B327" s="138" t="s">
        <v>2123</v>
      </c>
      <c r="C327" s="119" t="s">
        <v>2124</v>
      </c>
      <c r="D327" s="119" t="s">
        <v>2125</v>
      </c>
      <c r="E327" s="119" t="s">
        <v>2163</v>
      </c>
      <c r="F327" s="98" t="s">
        <v>2129</v>
      </c>
      <c r="G327" s="98" t="s">
        <v>2127</v>
      </c>
      <c r="H327" s="98" t="s">
        <v>2128</v>
      </c>
      <c r="I327" s="98" t="s">
        <v>2137</v>
      </c>
      <c r="J327" s="98" t="s">
        <v>2145</v>
      </c>
      <c r="K327" s="98" t="s">
        <v>2200</v>
      </c>
      <c r="L327" s="98" t="s">
        <v>2149</v>
      </c>
    </row>
    <row r="328" spans="1:13" ht="28.3" x14ac:dyDescent="0.35">
      <c r="A328" s="128" t="s">
        <v>372</v>
      </c>
      <c r="B328" s="138" t="s">
        <v>2400</v>
      </c>
      <c r="C328" s="128" t="s">
        <v>371</v>
      </c>
      <c r="D328" s="119" t="s">
        <v>2401</v>
      </c>
      <c r="E328" s="119" t="s">
        <v>1710</v>
      </c>
      <c r="F328" s="97">
        <v>257.4723843543</v>
      </c>
      <c r="G328" s="100">
        <v>17.39090873014818</v>
      </c>
      <c r="H328" s="100">
        <v>41.818181818181813</v>
      </c>
      <c r="I328" s="100">
        <v>-2.9484582489308906</v>
      </c>
      <c r="J328" s="91">
        <v>83.333333333333343</v>
      </c>
      <c r="K328" s="95">
        <v>0</v>
      </c>
      <c r="L328" s="91">
        <v>20.607239154234325</v>
      </c>
      <c r="M328" s="49" t="str">
        <f>[1]!f_nav_periodreturnranking_2y(A328,"20210930",2)</f>
        <v>209/494</v>
      </c>
    </row>
    <row r="329" spans="1:13" x14ac:dyDescent="0.35">
      <c r="A329" s="128" t="s">
        <v>369</v>
      </c>
      <c r="B329" s="138" t="s">
        <v>2402</v>
      </c>
      <c r="C329" s="128" t="s">
        <v>368</v>
      </c>
      <c r="D329" s="119" t="s">
        <v>2371</v>
      </c>
      <c r="E329" s="119" t="s">
        <v>1706</v>
      </c>
      <c r="F329" s="97">
        <v>16.845280175700001</v>
      </c>
      <c r="G329" s="100">
        <v>24.97408610324096</v>
      </c>
      <c r="H329" s="100">
        <v>23.434343434343436</v>
      </c>
      <c r="I329" s="100">
        <v>-3.3599088838268738</v>
      </c>
      <c r="J329" s="91">
        <v>83.333333333333343</v>
      </c>
      <c r="K329" s="95">
        <v>23.805718623693721</v>
      </c>
      <c r="L329" s="91">
        <v>23.805718623693714</v>
      </c>
      <c r="M329" s="49" t="str">
        <f>[1]!f_nav_periodreturnranking_2y(A329,"20210930",2)</f>
        <v>115/494</v>
      </c>
    </row>
    <row r="330" spans="1:13" x14ac:dyDescent="0.35">
      <c r="A330" s="128" t="s">
        <v>366</v>
      </c>
      <c r="B330" s="138" t="s">
        <v>2403</v>
      </c>
      <c r="C330" s="128" t="s">
        <v>365</v>
      </c>
      <c r="D330" s="119" t="s">
        <v>2404</v>
      </c>
      <c r="E330" s="119" t="s">
        <v>2203</v>
      </c>
      <c r="F330" s="95">
        <v>18.7101547189</v>
      </c>
      <c r="G330" s="100">
        <v>14.559386973180091</v>
      </c>
      <c r="H330" s="100">
        <v>52.929292929292927</v>
      </c>
      <c r="I330" s="100">
        <v>-2.2156573116691303</v>
      </c>
      <c r="J330" s="91">
        <v>83.333333333333343</v>
      </c>
      <c r="K330" s="95">
        <v>0</v>
      </c>
      <c r="L330" s="91">
        <v>40.887529338665793</v>
      </c>
      <c r="M330" s="49" t="str">
        <f>[1]!f_nav_periodreturnranking_2y(A330,"20210930",2)</f>
        <v>267/494</v>
      </c>
    </row>
    <row r="331" spans="1:13" x14ac:dyDescent="0.35">
      <c r="A331" s="128" t="s">
        <v>360</v>
      </c>
      <c r="B331" s="138" t="s">
        <v>111</v>
      </c>
      <c r="C331" s="128" t="s">
        <v>359</v>
      </c>
      <c r="D331" s="119" t="s">
        <v>2405</v>
      </c>
      <c r="E331" s="119" t="s">
        <v>1710</v>
      </c>
      <c r="F331" s="97">
        <v>392.28253703500002</v>
      </c>
      <c r="G331" s="100">
        <v>27.168949771689494</v>
      </c>
      <c r="H331" s="100">
        <v>21.414141414141412</v>
      </c>
      <c r="I331" s="100">
        <v>-4.6896551724137971</v>
      </c>
      <c r="J331" s="91">
        <v>83.333333333333343</v>
      </c>
      <c r="K331" s="95">
        <v>2.9369545958075789</v>
      </c>
      <c r="L331" s="91">
        <v>6.9631037380496279</v>
      </c>
      <c r="M331" s="49" t="str">
        <f>[1]!f_nav_periodreturnranking_2y(A331,"20210930",2)</f>
        <v>104/494</v>
      </c>
    </row>
    <row r="332" spans="1:13" x14ac:dyDescent="0.35">
      <c r="A332" s="128" t="s">
        <v>354</v>
      </c>
      <c r="B332" s="138" t="s">
        <v>111</v>
      </c>
      <c r="C332" s="128" t="s">
        <v>353</v>
      </c>
      <c r="D332" s="119" t="s">
        <v>2406</v>
      </c>
      <c r="E332" s="119" t="s">
        <v>2002</v>
      </c>
      <c r="F332" s="97">
        <v>86.874227836900005</v>
      </c>
      <c r="G332" s="100">
        <v>17.528770484472062</v>
      </c>
      <c r="H332" s="100">
        <v>41.616161616161619</v>
      </c>
      <c r="I332" s="100">
        <v>-4.6551724137931005</v>
      </c>
      <c r="J332" s="91">
        <v>79.166666666666657</v>
      </c>
      <c r="K332" s="95">
        <v>8.5750402455212509</v>
      </c>
      <c r="L332" s="91">
        <v>14.69100802594877</v>
      </c>
      <c r="M332" s="49" t="str">
        <f>[1]!f_nav_periodreturnranking_2y(A332,"20210930",2)</f>
        <v>206/494</v>
      </c>
    </row>
    <row r="333" spans="1:13" x14ac:dyDescent="0.35">
      <c r="A333" s="128" t="s">
        <v>351</v>
      </c>
      <c r="B333" s="138" t="s">
        <v>2407</v>
      </c>
      <c r="C333" s="128" t="s">
        <v>350</v>
      </c>
      <c r="D333" s="119" t="s">
        <v>2408</v>
      </c>
      <c r="E333" s="119" t="s">
        <v>1655</v>
      </c>
      <c r="F333" s="97">
        <v>13.586163512400001</v>
      </c>
      <c r="G333" s="100">
        <v>23.447296869989412</v>
      </c>
      <c r="H333" s="100">
        <v>25.858585858585858</v>
      </c>
      <c r="I333" s="100">
        <v>-2.7895181741335695</v>
      </c>
      <c r="J333" s="91">
        <v>79.166666666666657</v>
      </c>
      <c r="K333" s="95">
        <v>11.99543931966199</v>
      </c>
      <c r="L333" s="91">
        <v>17.309007048632111</v>
      </c>
      <c r="M333" s="49" t="str">
        <f>[1]!f_nav_periodreturnranking_2y(A333,"20210930",2)</f>
        <v>131/494</v>
      </c>
    </row>
    <row r="334" spans="1:13" x14ac:dyDescent="0.35">
      <c r="A334" s="128" t="s">
        <v>348</v>
      </c>
      <c r="B334" s="138" t="s">
        <v>2409</v>
      </c>
      <c r="C334" s="128" t="s">
        <v>347</v>
      </c>
      <c r="D334" s="119" t="s">
        <v>2410</v>
      </c>
      <c r="E334" s="119" t="s">
        <v>1702</v>
      </c>
      <c r="F334" s="97">
        <v>199.168576237</v>
      </c>
      <c r="G334" s="100">
        <v>19.789201881991286</v>
      </c>
      <c r="H334" s="100">
        <v>33.131313131313135</v>
      </c>
      <c r="I334" s="100">
        <v>-4.6427944532209819</v>
      </c>
      <c r="J334" s="91">
        <v>75</v>
      </c>
      <c r="K334" s="95">
        <v>1.0043753074880799</v>
      </c>
      <c r="L334" s="91">
        <v>6.3430789327764749</v>
      </c>
      <c r="M334" s="49" t="str">
        <f>[1]!f_nav_periodreturnranking_2y(A334,"20210930",2)</f>
        <v>166/494</v>
      </c>
    </row>
    <row r="335" spans="1:13" ht="42.45" x14ac:dyDescent="0.35">
      <c r="A335" s="128" t="s">
        <v>345</v>
      </c>
      <c r="B335" s="138" t="s">
        <v>2411</v>
      </c>
      <c r="C335" s="128" t="s">
        <v>344</v>
      </c>
      <c r="D335" s="119" t="s">
        <v>2412</v>
      </c>
      <c r="E335" s="119" t="s">
        <v>2274</v>
      </c>
      <c r="F335" s="97">
        <v>74.530450663300002</v>
      </c>
      <c r="G335" s="100">
        <v>29.742370750549576</v>
      </c>
      <c r="H335" s="100">
        <v>18.383838383838384</v>
      </c>
      <c r="I335" s="100">
        <v>-2.5759230877565678</v>
      </c>
      <c r="J335" s="91">
        <v>75</v>
      </c>
      <c r="K335" s="95">
        <v>2.0196443018976802</v>
      </c>
      <c r="L335" s="91">
        <v>17.599075120659187</v>
      </c>
      <c r="M335" s="49" t="str">
        <f>[1]!f_nav_periodreturnranking_2y(A335,"20210930",2)</f>
        <v>92/494</v>
      </c>
    </row>
    <row r="336" spans="1:13" ht="28.3" x14ac:dyDescent="0.35">
      <c r="A336" s="128" t="s">
        <v>2199</v>
      </c>
      <c r="B336" s="138" t="s">
        <v>2413</v>
      </c>
      <c r="C336" s="128" t="s">
        <v>2031</v>
      </c>
      <c r="D336" s="119" t="s">
        <v>2414</v>
      </c>
      <c r="E336" s="119" t="s">
        <v>2274</v>
      </c>
      <c r="F336" s="97">
        <v>5.5606440662000001</v>
      </c>
      <c r="G336" s="100">
        <v>32.965951584333794</v>
      </c>
      <c r="H336" s="100">
        <v>13.333333333333334</v>
      </c>
      <c r="I336" s="100">
        <v>-2.9421170450911376</v>
      </c>
      <c r="J336" s="91">
        <v>87.5</v>
      </c>
      <c r="K336" s="95">
        <v>0</v>
      </c>
      <c r="L336" s="91">
        <v>19.987612707596465</v>
      </c>
      <c r="M336" s="49" t="str">
        <f>[1]!f_nav_periodreturnranking_2y(A336,"20210930",2)</f>
        <v>67/494</v>
      </c>
    </row>
    <row r="337" spans="1:13" x14ac:dyDescent="0.35">
      <c r="A337" s="128" t="s">
        <v>342</v>
      </c>
      <c r="B337" s="138" t="s">
        <v>2415</v>
      </c>
      <c r="C337" s="128" t="s">
        <v>341</v>
      </c>
      <c r="D337" s="119" t="s">
        <v>2416</v>
      </c>
      <c r="E337" s="119" t="s">
        <v>2002</v>
      </c>
      <c r="F337" s="97">
        <v>31.554395281999998</v>
      </c>
      <c r="G337" s="100">
        <v>16.348528508528364</v>
      </c>
      <c r="H337" s="100">
        <v>46.464646464646464</v>
      </c>
      <c r="I337" s="100">
        <v>-3.7220843672456585</v>
      </c>
      <c r="J337" s="91">
        <v>75</v>
      </c>
      <c r="K337" s="95">
        <v>13.09440400639525</v>
      </c>
      <c r="L337" s="91">
        <v>25.252266721604418</v>
      </c>
      <c r="M337" s="49" t="str">
        <f>[1]!f_nav_periodreturnranking_2y(A337,"20210930",2)</f>
        <v>230/494</v>
      </c>
    </row>
    <row r="338" spans="1:13" x14ac:dyDescent="0.35">
      <c r="A338" s="128" t="s">
        <v>339</v>
      </c>
      <c r="B338" s="138" t="s">
        <v>2417</v>
      </c>
      <c r="C338" s="128" t="s">
        <v>338</v>
      </c>
      <c r="D338" s="119" t="s">
        <v>2418</v>
      </c>
      <c r="E338" s="119" t="s">
        <v>2308</v>
      </c>
      <c r="F338" s="97">
        <v>180.02747314169997</v>
      </c>
      <c r="G338" s="100">
        <v>15.595828422458444</v>
      </c>
      <c r="H338" s="100">
        <v>49.696969696969695</v>
      </c>
      <c r="I338" s="100">
        <v>-3.2945736434108577</v>
      </c>
      <c r="J338" s="91">
        <v>75</v>
      </c>
      <c r="K338" s="95">
        <v>3.493555672499848</v>
      </c>
      <c r="L338" s="91">
        <v>12.133697328966313</v>
      </c>
      <c r="M338" s="49" t="str">
        <f>[1]!f_nav_periodreturnranking_2y(A338,"20210930",2)</f>
        <v>247/494</v>
      </c>
    </row>
    <row r="339" spans="1:13" x14ac:dyDescent="0.35">
      <c r="A339" s="128" t="s">
        <v>336</v>
      </c>
      <c r="B339" s="138" t="s">
        <v>111</v>
      </c>
      <c r="C339" s="128" t="s">
        <v>335</v>
      </c>
      <c r="D339" s="119" t="s">
        <v>2371</v>
      </c>
      <c r="E339" s="119" t="s">
        <v>1706</v>
      </c>
      <c r="F339" s="97">
        <v>88.559946535499989</v>
      </c>
      <c r="G339" s="100">
        <v>20.0539985431388</v>
      </c>
      <c r="H339" s="100">
        <v>32.727272727272727</v>
      </c>
      <c r="I339" s="100">
        <v>-3.3163623597415612</v>
      </c>
      <c r="J339" s="91">
        <v>75</v>
      </c>
      <c r="K339" s="95">
        <v>10.994247829742131</v>
      </c>
      <c r="L339" s="91">
        <v>13.98481513427223</v>
      </c>
      <c r="M339" s="49" t="str">
        <f>[1]!f_nav_periodreturnranking_2y(A339,"20210930",2)</f>
        <v>161/494</v>
      </c>
    </row>
    <row r="340" spans="1:13" x14ac:dyDescent="0.35">
      <c r="A340" s="128" t="s">
        <v>333</v>
      </c>
      <c r="B340" s="138" t="s">
        <v>2419</v>
      </c>
      <c r="C340" s="128" t="s">
        <v>332</v>
      </c>
      <c r="D340" s="119" t="s">
        <v>2420</v>
      </c>
      <c r="E340" s="119" t="s">
        <v>1687</v>
      </c>
      <c r="F340" s="97">
        <v>222.2039790003</v>
      </c>
      <c r="G340" s="100">
        <v>19.253208868144693</v>
      </c>
      <c r="H340" s="100">
        <v>33.737373737373737</v>
      </c>
      <c r="I340" s="100">
        <v>-4.1042974408498401</v>
      </c>
      <c r="J340" s="91">
        <v>75</v>
      </c>
      <c r="K340" s="95">
        <v>4.1008266553083184</v>
      </c>
      <c r="L340" s="91">
        <v>9.0737944103029662</v>
      </c>
      <c r="M340" s="49" t="str">
        <f>[1]!f_nav_periodreturnranking_2y(A340,"20210930",2)</f>
        <v>171/494</v>
      </c>
    </row>
    <row r="341" spans="1:13" x14ac:dyDescent="0.35">
      <c r="A341" s="128" t="s">
        <v>330</v>
      </c>
      <c r="B341" s="138" t="s">
        <v>2421</v>
      </c>
      <c r="C341" s="128" t="s">
        <v>329</v>
      </c>
      <c r="D341" s="119" t="s">
        <v>2422</v>
      </c>
      <c r="E341" s="119" t="s">
        <v>2423</v>
      </c>
      <c r="F341" s="97">
        <v>14.247724309200001</v>
      </c>
      <c r="G341" s="100">
        <v>16.866524256014781</v>
      </c>
      <c r="H341" s="100">
        <v>45.454545454545453</v>
      </c>
      <c r="I341" s="100">
        <v>-3.8408179077323581</v>
      </c>
      <c r="J341" s="91">
        <v>75</v>
      </c>
      <c r="K341" s="95">
        <v>9.1944507878644917</v>
      </c>
      <c r="L341" s="91">
        <v>32.914168594432283</v>
      </c>
      <c r="M341" s="49" t="str">
        <f>[1]!f_nav_periodreturnranking_2y(A341,"20210930",2)</f>
        <v>221/494</v>
      </c>
    </row>
    <row r="342" spans="1:13" x14ac:dyDescent="0.35">
      <c r="A342" s="128" t="s">
        <v>327</v>
      </c>
      <c r="B342" s="138" t="s">
        <v>2424</v>
      </c>
      <c r="C342" s="128" t="s">
        <v>326</v>
      </c>
      <c r="D342" s="119" t="s">
        <v>2425</v>
      </c>
      <c r="E342" s="119" t="s">
        <v>2426</v>
      </c>
      <c r="F342" s="97">
        <v>94.917261413299997</v>
      </c>
      <c r="G342" s="100">
        <v>20.761205425577405</v>
      </c>
      <c r="H342" s="100">
        <v>31.91919191919192</v>
      </c>
      <c r="I342" s="100">
        <v>-4.5260461144321082</v>
      </c>
      <c r="J342" s="91">
        <v>75</v>
      </c>
      <c r="K342" s="95">
        <v>5.5007381399948416</v>
      </c>
      <c r="L342" s="91">
        <v>6.7655028225458143</v>
      </c>
      <c r="M342" s="49" t="str">
        <f>[1]!f_nav_periodreturnranking_2y(A342,"20210930",2)</f>
        <v>157/494</v>
      </c>
    </row>
    <row r="343" spans="1:13" x14ac:dyDescent="0.35">
      <c r="A343" s="128" t="s">
        <v>324</v>
      </c>
      <c r="B343" s="138" t="s">
        <v>2427</v>
      </c>
      <c r="C343" s="128" t="s">
        <v>323</v>
      </c>
      <c r="D343" s="119" t="s">
        <v>2428</v>
      </c>
      <c r="E343" s="119" t="s">
        <v>1706</v>
      </c>
      <c r="F343" s="97">
        <v>23.212231581100003</v>
      </c>
      <c r="G343" s="100">
        <v>20.058351314957338</v>
      </c>
      <c r="H343" s="100">
        <v>32.323232323232325</v>
      </c>
      <c r="I343" s="100">
        <v>-4.7649572649572569</v>
      </c>
      <c r="J343" s="91">
        <v>70.833333333333343</v>
      </c>
      <c r="K343" s="95">
        <v>5.6238022416720099</v>
      </c>
      <c r="L343" s="91">
        <v>19.355187235242514</v>
      </c>
      <c r="M343" s="49" t="str">
        <f>[1]!f_nav_periodreturnranking_2y(A343,"20210930",2)</f>
        <v>160/494</v>
      </c>
    </row>
    <row r="344" spans="1:13" x14ac:dyDescent="0.35">
      <c r="A344" s="128" t="s">
        <v>321</v>
      </c>
      <c r="B344" s="138" t="s">
        <v>2429</v>
      </c>
      <c r="C344" s="128" t="s">
        <v>320</v>
      </c>
      <c r="D344" s="119" t="s">
        <v>2430</v>
      </c>
      <c r="E344" s="119" t="s">
        <v>2431</v>
      </c>
      <c r="F344" s="97">
        <v>22.9709521023</v>
      </c>
      <c r="G344" s="100">
        <v>18.020477815699653</v>
      </c>
      <c r="H344" s="100">
        <v>40.202020202020201</v>
      </c>
      <c r="I344" s="100">
        <v>-2.752880921895021</v>
      </c>
      <c r="J344" s="91">
        <v>70.833333333333343</v>
      </c>
      <c r="K344" s="95">
        <v>3.4743009190293468</v>
      </c>
      <c r="L344" s="91">
        <v>20.043139611696841</v>
      </c>
      <c r="M344" s="49" t="str">
        <f>[1]!f_nav_periodreturnranking_2y(A344,"20210930",2)</f>
        <v>201/494</v>
      </c>
    </row>
    <row r="345" spans="1:13" x14ac:dyDescent="0.35">
      <c r="A345" s="128" t="s">
        <v>318</v>
      </c>
      <c r="B345" s="138" t="s">
        <v>2432</v>
      </c>
      <c r="C345" s="128" t="s">
        <v>317</v>
      </c>
      <c r="D345" s="119" t="s">
        <v>2433</v>
      </c>
      <c r="E345" s="119" t="s">
        <v>2293</v>
      </c>
      <c r="F345" s="97">
        <v>34.3896640197</v>
      </c>
      <c r="G345" s="100">
        <v>14.861929181217661</v>
      </c>
      <c r="H345" s="100">
        <v>53.333333333333336</v>
      </c>
      <c r="I345" s="100">
        <v>-4.0644171779141125</v>
      </c>
      <c r="J345" s="91">
        <v>70.833333333333343</v>
      </c>
      <c r="K345" s="95">
        <v>12.816147309480019</v>
      </c>
      <c r="L345" s="91">
        <v>15.741444862325308</v>
      </c>
      <c r="M345" s="49" t="str">
        <f>[1]!f_nav_periodreturnranking_2y(A345,"20210930",2)</f>
        <v>261/494</v>
      </c>
    </row>
    <row r="346" spans="1:13" x14ac:dyDescent="0.35">
      <c r="A346" s="128" t="s">
        <v>315</v>
      </c>
      <c r="B346" s="138" t="s">
        <v>111</v>
      </c>
      <c r="C346" s="128" t="s">
        <v>314</v>
      </c>
      <c r="D346" s="119" t="s">
        <v>2434</v>
      </c>
      <c r="E346" s="119" t="s">
        <v>1706</v>
      </c>
      <c r="F346" s="97">
        <v>23.358333534099998</v>
      </c>
      <c r="G346" s="100">
        <v>17.992169378698943</v>
      </c>
      <c r="H346" s="100">
        <v>40.80808080808081</v>
      </c>
      <c r="I346" s="100">
        <v>-5.8945447606687384</v>
      </c>
      <c r="J346" s="91">
        <v>70.833333333333343</v>
      </c>
      <c r="K346" s="95">
        <v>5.6450088704960564</v>
      </c>
      <c r="L346" s="91">
        <v>20.393920623856463</v>
      </c>
      <c r="M346" s="49" t="str">
        <f>[1]!f_nav_periodreturnranking_2y(A346,"20210930",2)</f>
        <v>202/494</v>
      </c>
    </row>
    <row r="347" spans="1:13" x14ac:dyDescent="0.35">
      <c r="A347" s="128" t="s">
        <v>312</v>
      </c>
      <c r="B347" s="138" t="s">
        <v>2435</v>
      </c>
      <c r="C347" s="128" t="s">
        <v>311</v>
      </c>
      <c r="D347" s="119" t="s">
        <v>2436</v>
      </c>
      <c r="E347" s="119" t="s">
        <v>2437</v>
      </c>
      <c r="F347" s="97">
        <v>24.017227646999999</v>
      </c>
      <c r="G347" s="100">
        <v>18.505191283302025</v>
      </c>
      <c r="H347" s="100">
        <v>37.575757575757571</v>
      </c>
      <c r="I347" s="100">
        <v>-2.9368802706510388</v>
      </c>
      <c r="J347" s="91">
        <v>70.833333333333343</v>
      </c>
      <c r="K347" s="95">
        <v>21.160810376191879</v>
      </c>
      <c r="L347" s="91">
        <v>21.160810376191876</v>
      </c>
      <c r="M347" s="49" t="str">
        <f>[1]!f_nav_periodreturnranking_2y(A347,"20210930",2)</f>
        <v>188/494</v>
      </c>
    </row>
    <row r="348" spans="1:13" x14ac:dyDescent="0.35">
      <c r="A348" s="128" t="s">
        <v>309</v>
      </c>
      <c r="B348" s="138" t="s">
        <v>2438</v>
      </c>
      <c r="C348" s="128" t="s">
        <v>308</v>
      </c>
      <c r="D348" s="119" t="s">
        <v>2439</v>
      </c>
      <c r="E348" s="119" t="s">
        <v>1655</v>
      </c>
      <c r="F348" s="97">
        <v>168.23363741610001</v>
      </c>
      <c r="G348" s="100">
        <v>29.591639003584667</v>
      </c>
      <c r="H348" s="100">
        <v>18.787878787878785</v>
      </c>
      <c r="I348" s="100">
        <v>-4.2723631508678164</v>
      </c>
      <c r="J348" s="91">
        <v>70.833333333333343</v>
      </c>
      <c r="K348" s="95">
        <v>1.8049898026572639</v>
      </c>
      <c r="L348" s="91">
        <v>10.546266428346303</v>
      </c>
      <c r="M348" s="49" t="str">
        <f>[1]!f_nav_periodreturnranking_2y(A348,"20210930",2)</f>
        <v>93/494</v>
      </c>
    </row>
    <row r="349" spans="1:13" x14ac:dyDescent="0.35">
      <c r="A349" s="128" t="s">
        <v>306</v>
      </c>
      <c r="B349" s="138" t="s">
        <v>2440</v>
      </c>
      <c r="C349" s="128" t="s">
        <v>305</v>
      </c>
      <c r="D349" s="119" t="s">
        <v>2441</v>
      </c>
      <c r="E349" s="119" t="s">
        <v>2259</v>
      </c>
      <c r="F349" s="97">
        <v>32.189326375900002</v>
      </c>
      <c r="G349" s="100">
        <v>18.405787067893392</v>
      </c>
      <c r="H349" s="100">
        <v>38.383838383838381</v>
      </c>
      <c r="I349" s="100">
        <v>-3.3579583613163133</v>
      </c>
      <c r="J349" s="91">
        <v>70.833333333333343</v>
      </c>
      <c r="K349" s="95">
        <v>7.1476177324498957</v>
      </c>
      <c r="L349" s="91">
        <v>18.533025063446058</v>
      </c>
      <c r="M349" s="49" t="str">
        <f>[1]!f_nav_periodreturnranking_2y(A349,"20210930",2)</f>
        <v>192/494</v>
      </c>
    </row>
    <row r="350" spans="1:13" x14ac:dyDescent="0.35">
      <c r="A350" s="128" t="s">
        <v>303</v>
      </c>
      <c r="B350" s="138" t="s">
        <v>111</v>
      </c>
      <c r="C350" s="128" t="s">
        <v>302</v>
      </c>
      <c r="D350" s="119" t="s">
        <v>2442</v>
      </c>
      <c r="E350" s="119" t="s">
        <v>2443</v>
      </c>
      <c r="F350" s="97">
        <v>48.235537356999998</v>
      </c>
      <c r="G350" s="100">
        <v>16.459766166500824</v>
      </c>
      <c r="H350" s="100">
        <v>46.060606060606062</v>
      </c>
      <c r="I350" s="100">
        <v>-3.4511784511784467</v>
      </c>
      <c r="J350" s="91">
        <v>70.833333333333343</v>
      </c>
      <c r="K350" s="95">
        <v>4.3801937653616427</v>
      </c>
      <c r="L350" s="91">
        <v>23.826757363432023</v>
      </c>
      <c r="M350" s="49" t="str">
        <f>[1]!f_nav_periodreturnranking_2y(A350,"20210930",2)</f>
        <v>228/494</v>
      </c>
    </row>
    <row r="351" spans="1:13" x14ac:dyDescent="0.35">
      <c r="A351" s="128" t="s">
        <v>300</v>
      </c>
      <c r="B351" s="138" t="s">
        <v>2444</v>
      </c>
      <c r="C351" s="128" t="s">
        <v>299</v>
      </c>
      <c r="D351" s="119" t="s">
        <v>2445</v>
      </c>
      <c r="E351" s="119" t="s">
        <v>1663</v>
      </c>
      <c r="F351" s="97">
        <v>16.563060819100002</v>
      </c>
      <c r="G351" s="100">
        <v>16.357504215851602</v>
      </c>
      <c r="H351" s="100">
        <v>47.474747474747474</v>
      </c>
      <c r="I351" s="100">
        <v>-3.1681559707554952</v>
      </c>
      <c r="J351" s="91">
        <v>70.833333333333343</v>
      </c>
      <c r="K351" s="95">
        <v>0</v>
      </c>
      <c r="L351" s="91">
        <v>47.774503072977126</v>
      </c>
      <c r="M351" s="49" t="str">
        <f>[1]!f_nav_periodreturnranking_2y(A351,"20210930",2)</f>
        <v>229/494</v>
      </c>
    </row>
    <row r="352" spans="1:13" ht="28.3" x14ac:dyDescent="0.35">
      <c r="A352" s="128" t="s">
        <v>297</v>
      </c>
      <c r="B352" s="138" t="s">
        <v>2446</v>
      </c>
      <c r="C352" s="128" t="s">
        <v>296</v>
      </c>
      <c r="D352" s="119" t="s">
        <v>2447</v>
      </c>
      <c r="E352" s="119" t="s">
        <v>2423</v>
      </c>
      <c r="F352" s="97">
        <v>42.011058441799996</v>
      </c>
      <c r="G352" s="100">
        <v>13.884378625387786</v>
      </c>
      <c r="H352" s="100">
        <v>55.959595959595966</v>
      </c>
      <c r="I352" s="100">
        <v>-3.6669075144508749</v>
      </c>
      <c r="J352" s="91">
        <v>70.833333333333343</v>
      </c>
      <c r="K352" s="95">
        <v>0</v>
      </c>
      <c r="L352" s="91">
        <v>30.499490729924606</v>
      </c>
      <c r="M352" s="49" t="str">
        <f>[1]!f_nav_periodreturnranking_2y(A352,"20210930",2)</f>
        <v>277/494</v>
      </c>
    </row>
    <row r="353" spans="1:13" x14ac:dyDescent="0.35">
      <c r="A353" s="128" t="s">
        <v>294</v>
      </c>
      <c r="B353" s="138" t="s">
        <v>2448</v>
      </c>
      <c r="C353" s="128" t="s">
        <v>293</v>
      </c>
      <c r="D353" s="119" t="s">
        <v>2447</v>
      </c>
      <c r="E353" s="119" t="s">
        <v>2423</v>
      </c>
      <c r="F353" s="97">
        <v>27.168488284699997</v>
      </c>
      <c r="G353" s="100">
        <v>14.210215286554941</v>
      </c>
      <c r="H353" s="100">
        <v>54.54545454545454</v>
      </c>
      <c r="I353" s="100">
        <v>-3.5990888382687811</v>
      </c>
      <c r="J353" s="91">
        <v>70.833333333333343</v>
      </c>
      <c r="K353" s="95">
        <v>0</v>
      </c>
      <c r="L353" s="91">
        <v>27.278352112706937</v>
      </c>
      <c r="M353" s="49" t="str">
        <f>[1]!f_nav_periodreturnranking_2y(A353,"20210930",2)</f>
        <v>270/494</v>
      </c>
    </row>
    <row r="354" spans="1:13" x14ac:dyDescent="0.35">
      <c r="A354" s="128" t="s">
        <v>288</v>
      </c>
      <c r="B354" s="138" t="s">
        <v>2449</v>
      </c>
      <c r="C354" s="128" t="s">
        <v>287</v>
      </c>
      <c r="D354" s="119" t="s">
        <v>2450</v>
      </c>
      <c r="E354" s="119" t="s">
        <v>2269</v>
      </c>
      <c r="F354" s="97">
        <v>117.3061302035</v>
      </c>
      <c r="G354" s="100">
        <v>17.059962807794498</v>
      </c>
      <c r="H354" s="100">
        <v>43.43434343434344</v>
      </c>
      <c r="I354" s="100">
        <v>-4.2936399453244567</v>
      </c>
      <c r="J354" s="91">
        <v>70.833333333333343</v>
      </c>
      <c r="K354" s="95">
        <v>12.55908789629515</v>
      </c>
      <c r="L354" s="91">
        <v>20.481095027447392</v>
      </c>
      <c r="M354" s="49" t="str">
        <f>[1]!f_nav_periodreturnranking_2y(A354,"20210930",2)</f>
        <v>214/494</v>
      </c>
    </row>
    <row r="355" spans="1:13" x14ac:dyDescent="0.35">
      <c r="A355" s="128" t="s">
        <v>285</v>
      </c>
      <c r="B355" s="138" t="s">
        <v>2451</v>
      </c>
      <c r="C355" s="128" t="s">
        <v>284</v>
      </c>
      <c r="D355" s="119" t="s">
        <v>2452</v>
      </c>
      <c r="E355" s="119" t="s">
        <v>1913</v>
      </c>
      <c r="F355" s="97">
        <v>10.2506639078</v>
      </c>
      <c r="G355" s="100">
        <v>15.11616508185471</v>
      </c>
      <c r="H355" s="100">
        <v>50.909090909090907</v>
      </c>
      <c r="I355" s="100">
        <v>-3.763390777829529</v>
      </c>
      <c r="J355" s="91">
        <v>70.833333333333343</v>
      </c>
      <c r="K355" s="95">
        <v>12.806487577854289</v>
      </c>
      <c r="L355" s="91">
        <v>23.600227475599723</v>
      </c>
      <c r="M355" s="49" t="str">
        <f>[1]!f_nav_periodreturnranking_2y(A355,"20210930",2)</f>
        <v>251/494</v>
      </c>
    </row>
    <row r="356" spans="1:13" x14ac:dyDescent="0.35">
      <c r="A356" s="133"/>
    </row>
    <row r="357" spans="1:13" x14ac:dyDescent="0.35">
      <c r="A357" s="133"/>
    </row>
    <row r="358" spans="1:13" x14ac:dyDescent="0.35">
      <c r="A358" s="119" t="s">
        <v>2150</v>
      </c>
      <c r="B358" s="138"/>
      <c r="C358" s="119"/>
      <c r="D358" s="119"/>
      <c r="E358" s="119"/>
      <c r="F358" s="98"/>
      <c r="G358" s="98"/>
      <c r="H358" s="98"/>
      <c r="I358" s="98"/>
      <c r="J358" s="98"/>
      <c r="K358" s="98"/>
      <c r="L358" s="98"/>
      <c r="M358" s="98"/>
    </row>
    <row r="359" spans="1:13" x14ac:dyDescent="0.35">
      <c r="A359" s="119"/>
      <c r="B359" s="138"/>
      <c r="C359" s="119"/>
      <c r="D359" s="119"/>
      <c r="E359" s="119"/>
      <c r="F359" s="98"/>
      <c r="G359" s="161" t="s">
        <v>2136</v>
      </c>
      <c r="H359" s="161"/>
      <c r="I359" s="161"/>
      <c r="J359" s="98"/>
      <c r="K359" s="98"/>
      <c r="L359" s="98"/>
      <c r="M359" s="98"/>
    </row>
    <row r="360" spans="1:13" x14ac:dyDescent="0.35">
      <c r="A360" s="119" t="s">
        <v>2122</v>
      </c>
      <c r="B360" s="138" t="s">
        <v>2123</v>
      </c>
      <c r="C360" s="119" t="s">
        <v>2124</v>
      </c>
      <c r="D360" s="119" t="s">
        <v>2125</v>
      </c>
      <c r="E360" s="119" t="s">
        <v>2163</v>
      </c>
      <c r="F360" s="98" t="s">
        <v>2129</v>
      </c>
      <c r="G360" s="98" t="s">
        <v>2127</v>
      </c>
      <c r="H360" s="98" t="s">
        <v>2128</v>
      </c>
      <c r="I360" s="98" t="s">
        <v>2137</v>
      </c>
      <c r="J360" s="98" t="s">
        <v>2145</v>
      </c>
      <c r="K360" s="98" t="s">
        <v>2148</v>
      </c>
      <c r="L360" s="98" t="s">
        <v>2149</v>
      </c>
      <c r="M360" s="98" t="s">
        <v>2151</v>
      </c>
    </row>
    <row r="361" spans="1:13" x14ac:dyDescent="0.35">
      <c r="A361" s="120" t="s">
        <v>403</v>
      </c>
      <c r="B361" s="138" t="str">
        <f>[1]!f_info_relatedcode(A361)</f>
        <v>000954.OF</v>
      </c>
      <c r="C361" s="120" t="s">
        <v>404</v>
      </c>
      <c r="D361" s="119" t="str">
        <f>[1]!f_info_fundmanager(A361)</f>
        <v>戴计辉</v>
      </c>
      <c r="E361" s="119" t="str">
        <f>[1]!f_info_corp_fundmanagementcompany(A361)</f>
        <v>国泰基金</v>
      </c>
      <c r="F361" s="97">
        <v>10.1852</v>
      </c>
      <c r="G361" s="104">
        <v>34.172907000000002</v>
      </c>
      <c r="H361" s="97">
        <f>[1]!f_nav_periodreturnrankingper(A361,"20190930","20210930",3)</f>
        <v>67.27178423236515</v>
      </c>
      <c r="I361" s="104">
        <v>-5.2576999999999998</v>
      </c>
      <c r="J361" s="97">
        <f>[1]!f_absolute_profitper(A361,"20190930","20210930",3)</f>
        <v>83.333333333333343</v>
      </c>
      <c r="K361" s="104">
        <v>13.29256757042884</v>
      </c>
      <c r="L361" s="98" t="str">
        <f>[1]!f_prt_topbondname(A361,"20210630",1)&amp;","&amp;[1]!f_prt_topbondname(A361,"20210630",2)&amp;","&amp;[1]!f_prt_topbondname(A361,"20210630",3)&amp;","&amp;[1]!f_prt_topbondname(A361,"20210630",4)&amp;","&amp;[1]!f_prt_topbondname(A361,"20210630",5)</f>
        <v>21东航SCP007,20河钢集MTN013,20宝武集团MTN001,18常城建MTN003,20招证G4</v>
      </c>
      <c r="M361" s="111">
        <f>[1]!s_info_corp_stocktonav(A361,"20210630")</f>
        <v>33.19549860461381</v>
      </c>
    </row>
    <row r="362" spans="1:13" x14ac:dyDescent="0.35">
      <c r="A362" s="120" t="s">
        <v>406</v>
      </c>
      <c r="B362" s="138" t="str">
        <f>[1]!f_info_relatedcode(A362)</f>
        <v>002088.OF</v>
      </c>
      <c r="C362" s="120" t="s">
        <v>407</v>
      </c>
      <c r="D362" s="119" t="str">
        <f>[1]!f_info_fundmanager(A362)</f>
        <v>刘晓,王莉</v>
      </c>
      <c r="E362" s="119" t="str">
        <f>[1]!f_info_corp_fundmanagementcompany(A362)</f>
        <v>国海富兰克林基金</v>
      </c>
      <c r="F362" s="97">
        <v>10.841799999999999</v>
      </c>
      <c r="G362" s="104">
        <v>33.585858999999999</v>
      </c>
      <c r="H362" s="97">
        <f>[1]!f_nav_periodreturnrankingper(A362,"20190930","20210930",3)</f>
        <v>68.309128630705402</v>
      </c>
      <c r="I362" s="104">
        <v>-3.7820999999999998</v>
      </c>
      <c r="J362" s="97">
        <f>[1]!f_absolute_profitper(A362,"20190930","20210930",3)</f>
        <v>79.166666666666657</v>
      </c>
      <c r="K362" s="104">
        <v>14.791318008238671</v>
      </c>
      <c r="L362" s="98" t="str">
        <f>[1]!f_prt_topbondname(A362,"20210630",1)&amp;","&amp;[1]!f_prt_topbondname(A362,"20210630",2)&amp;","&amp;[1]!f_prt_topbondname(A362,"20210630",3)&amp;","&amp;[1]!f_prt_topbondname(A362,"20210630",4)&amp;","&amp;[1]!f_prt_topbondname(A362,"20210630",5)</f>
        <v>21进出02,19交通银行02,21电网GN001,21农发清发02,19蒙牛MTN001</v>
      </c>
      <c r="M362" s="111">
        <f>[1]!s_info_corp_stocktonav(A362,"20210630")</f>
        <v>56.808032575733456</v>
      </c>
    </row>
    <row r="363" spans="1:13" x14ac:dyDescent="0.35">
      <c r="A363" s="120" t="s">
        <v>408</v>
      </c>
      <c r="B363" s="138" t="str">
        <f>[1]!f_info_relatedcode(A363)</f>
        <v>002364.OF</v>
      </c>
      <c r="C363" s="120" t="s">
        <v>409</v>
      </c>
      <c r="D363" s="119" t="str">
        <f>[1]!f_info_fundmanager(A363)</f>
        <v>石雨欣,陆奔</v>
      </c>
      <c r="E363" s="119" t="str">
        <f>[1]!f_info_corp_fundmanagementcompany(A363)</f>
        <v>华安基金</v>
      </c>
      <c r="F363" s="97">
        <v>16.102699999999999</v>
      </c>
      <c r="G363" s="104">
        <v>33.028740999999997</v>
      </c>
      <c r="H363" s="97">
        <f>[1]!f_nav_periodreturnrankingper(A363,"20190930","20210930",3)</f>
        <v>69.294605809128626</v>
      </c>
      <c r="I363" s="104">
        <v>-2.7431000000000001</v>
      </c>
      <c r="J363" s="97">
        <f>[1]!f_absolute_profitper(A363,"20190930","20210930",3)</f>
        <v>83.333333333333343</v>
      </c>
      <c r="K363" s="104">
        <v>14.30969201489669</v>
      </c>
      <c r="L363" s="98" t="str">
        <f>[1]!f_prt_topbondname(A363,"20210630",1)&amp;","&amp;[1]!f_prt_topbondname(A363,"20210630",2)&amp;","&amp;[1]!f_prt_topbondname(A363,"20210630",3)&amp;","&amp;[1]!f_prt_topbondname(A363,"20210630",4)&amp;","&amp;[1]!f_prt_topbondname(A363,"20210630",5)</f>
        <v>18大唐租赁MTN001,16南京高新MTN001,20桂林银行CD199,21武金控MTN001,19广新控股MTN004</v>
      </c>
      <c r="M363" s="111">
        <f>[1]!s_info_corp_stocktonav(A363,"20210630")</f>
        <v>28.471438124420807</v>
      </c>
    </row>
    <row r="364" spans="1:13" x14ac:dyDescent="0.35">
      <c r="A364" s="120" t="s">
        <v>412</v>
      </c>
      <c r="B364" s="138" t="str">
        <f>[1]!f_info_relatedcode(A364)</f>
        <v>000196.OF</v>
      </c>
      <c r="C364" s="120" t="s">
        <v>413</v>
      </c>
      <c r="D364" s="119" t="str">
        <f>[1]!f_info_fundmanager(A364)</f>
        <v>张洋</v>
      </c>
      <c r="E364" s="119" t="str">
        <f>[1]!f_info_corp_fundmanagementcompany(A364)</f>
        <v>工银瑞信基金</v>
      </c>
      <c r="F364" s="97">
        <v>12.559200000000001</v>
      </c>
      <c r="G364" s="104">
        <v>30.396476</v>
      </c>
      <c r="H364" s="97">
        <f>[1]!f_nav_periodreturnrankingper(A364,"20190930","20210930",3)</f>
        <v>71.887966804979257</v>
      </c>
      <c r="I364" s="104">
        <v>-5.4009999999999998</v>
      </c>
      <c r="J364" s="97">
        <f>[1]!f_absolute_profitper(A364,"20190930","20210930",3)</f>
        <v>75</v>
      </c>
      <c r="K364" s="104">
        <v>8.0012910204804761</v>
      </c>
      <c r="L364" s="98" t="str">
        <f>[1]!f_prt_topbondname(A364,"20210630",1)&amp;","&amp;[1]!f_prt_topbondname(A364,"20210630",2)&amp;","&amp;[1]!f_prt_topbondname(A364,"20210630",3)&amp;","&amp;[1]!f_prt_topbondname(A364,"20210630",4)&amp;","&amp;[1]!f_prt_topbondname(A364,"20210630",5)</f>
        <v>17中油EB,20国债10,20苏交G1,18国际P2,21上实SCP001</v>
      </c>
      <c r="M364" s="111">
        <f>[1]!s_info_corp_stocktonav(A364,"20210630")</f>
        <v>24.102196334246173</v>
      </c>
    </row>
    <row r="365" spans="1:13" x14ac:dyDescent="0.35">
      <c r="A365" s="120" t="s">
        <v>414</v>
      </c>
      <c r="B365" s="138" t="str">
        <f>[1]!f_info_relatedcode(A365)</f>
        <v>002784.OF</v>
      </c>
      <c r="C365" s="120" t="s">
        <v>415</v>
      </c>
      <c r="D365" s="119" t="str">
        <f>[1]!f_info_fundmanager(A365)</f>
        <v>纪文静</v>
      </c>
      <c r="E365" s="119" t="str">
        <f>[1]!f_info_corp_fundmanagementcompany(A365)</f>
        <v>东证资管</v>
      </c>
      <c r="F365" s="97">
        <v>12.4925</v>
      </c>
      <c r="G365" s="104">
        <v>29.979714999999999</v>
      </c>
      <c r="H365" s="97">
        <f>[1]!f_nav_periodreturnrankingper(A365,"20190930","20210930",3)</f>
        <v>23.214285714285715</v>
      </c>
      <c r="I365" s="104">
        <v>-5.1555999999999997</v>
      </c>
      <c r="J365" s="97">
        <f>[1]!f_absolute_profitper(A365,"20190930","20210930",3)</f>
        <v>79.166666666666657</v>
      </c>
      <c r="K365" s="104">
        <v>19.01239819117572</v>
      </c>
      <c r="L365" s="98" t="str">
        <f>[1]!f_prt_topbondname(A365,"20210630",1)&amp;","&amp;[1]!f_prt_topbondname(A365,"20210630",2)&amp;","&amp;[1]!f_prt_topbondname(A365,"20210630",3)&amp;","&amp;[1]!f_prt_topbondname(A365,"20210630",4)&amp;","&amp;[1]!f_prt_topbondname(A365,"20210630",5)</f>
        <v>20光证S1,16国网02,21兴业银行CD162,21农业银行CD027,20中证18</v>
      </c>
      <c r="M365" s="111">
        <f>[1]!s_info_corp_stocktonav(A365,"20210630")</f>
        <v>60.926826165790992</v>
      </c>
    </row>
    <row r="366" spans="1:13" x14ac:dyDescent="0.35">
      <c r="A366" s="120" t="s">
        <v>417</v>
      </c>
      <c r="B366" s="138">
        <f>[1]!f_info_relatedcode(A366)</f>
        <v>0</v>
      </c>
      <c r="C366" s="120" t="s">
        <v>418</v>
      </c>
      <c r="D366" s="119" t="str">
        <f>[1]!f_info_fundmanager(A366)</f>
        <v>纪文静</v>
      </c>
      <c r="E366" s="119" t="str">
        <f>[1]!f_info_corp_fundmanagementcompany(A366)</f>
        <v>东证资管</v>
      </c>
      <c r="F366" s="97">
        <v>11.593999999999999</v>
      </c>
      <c r="G366" s="104">
        <v>29.024187000000001</v>
      </c>
      <c r="H366" s="97">
        <f>[1]!f_nav_periodreturnrankingper(A366,"20190930","20210930",3)</f>
        <v>73.962655601659748</v>
      </c>
      <c r="I366" s="104">
        <v>-4.8579999999999997</v>
      </c>
      <c r="J366" s="97">
        <f>[1]!f_absolute_profitper(A366,"20190930","20210930",3)</f>
        <v>79.166666666666657</v>
      </c>
      <c r="K366" s="104">
        <v>15.20523005099059</v>
      </c>
      <c r="L366" s="98" t="str">
        <f>[1]!f_prt_topbondname(A366,"20210630",1)&amp;","&amp;[1]!f_prt_topbondname(A366,"20210630",2)&amp;","&amp;[1]!f_prt_topbondname(A366,"20210630",3)&amp;","&amp;[1]!f_prt_topbondname(A366,"20210630",4)&amp;","&amp;[1]!f_prt_topbondname(A366,"20210630",5)</f>
        <v>19国开03,21兴业银行CD146,21电网CP004,21深圳地铁SCP003,21光大银行CD084</v>
      </c>
      <c r="M366" s="111">
        <f>[1]!s_info_corp_stocktonav(A366,"20210630")</f>
        <v>60.926826165790992</v>
      </c>
    </row>
    <row r="367" spans="1:13" x14ac:dyDescent="0.35">
      <c r="A367" s="120" t="s">
        <v>419</v>
      </c>
      <c r="B367" s="138">
        <f>[1]!f_info_relatedcode(A367)</f>
        <v>0</v>
      </c>
      <c r="C367" s="120" t="s">
        <v>420</v>
      </c>
      <c r="D367" s="119" t="str">
        <f>[1]!f_info_fundmanager(A367)</f>
        <v>王艺伟</v>
      </c>
      <c r="E367" s="119" t="str">
        <f>[1]!f_info_corp_fundmanagementcompany(A367)</f>
        <v>交银施罗德基金</v>
      </c>
      <c r="F367" s="97">
        <v>10.004</v>
      </c>
      <c r="G367" s="104">
        <v>28.04899</v>
      </c>
      <c r="H367" s="97">
        <f>[1]!f_nav_periodreturnrankingper(A367,"20190930","20210930",3)</f>
        <v>74.792531120331944</v>
      </c>
      <c r="I367" s="104">
        <v>-3.3946000000000001</v>
      </c>
      <c r="J367" s="97">
        <f>[1]!f_absolute_profitper(A367,"20190930","20210930",3)</f>
        <v>83.333333333333343</v>
      </c>
      <c r="K367" s="104">
        <v>11.871967920133679</v>
      </c>
      <c r="L367" s="98" t="str">
        <f>[1]!f_prt_topbondname(A367,"20210630",1)&amp;","&amp;[1]!f_prt_topbondname(A367,"20210630",2)&amp;","&amp;[1]!f_prt_topbondname(A367,"20210630",3)&amp;","&amp;[1]!f_prt_topbondname(A367,"20210630",4)&amp;","&amp;[1]!f_prt_topbondname(A367,"20210630",5)</f>
        <v>国开1702,19中电投MTN013,18电投06,21光大银行CD081,21浦发银行CD157</v>
      </c>
      <c r="M367" s="111">
        <f>[1]!s_info_corp_stocktonav(A367,"20210630")</f>
        <v>34.523942171614848</v>
      </c>
    </row>
    <row r="368" spans="1:13" x14ac:dyDescent="0.35">
      <c r="A368" s="120" t="s">
        <v>421</v>
      </c>
      <c r="B368" s="138" t="str">
        <f>[1]!f_info_relatedcode(A368)</f>
        <v>001504.OF</v>
      </c>
      <c r="C368" s="120" t="s">
        <v>422</v>
      </c>
      <c r="D368" s="119" t="str">
        <f>[1]!f_info_fundmanager(A368)</f>
        <v>陈乐</v>
      </c>
      <c r="E368" s="119" t="str">
        <f>[1]!f_info_corp_fundmanagementcompany(A368)</f>
        <v>南方基金</v>
      </c>
      <c r="F368" s="97">
        <v>16.091999999999999</v>
      </c>
      <c r="G368" s="104">
        <v>26.886035</v>
      </c>
      <c r="H368" s="97">
        <f>[1]!f_nav_periodreturnrankingper(A368,"20190930","20210930",3)</f>
        <v>77.074688796680505</v>
      </c>
      <c r="I368" s="104">
        <v>-3.8462000000000001</v>
      </c>
      <c r="J368" s="97">
        <f>[1]!f_absolute_profitper(A368,"20190930","20210930",3)</f>
        <v>83.333333333333343</v>
      </c>
      <c r="K368" s="104">
        <v>9.4099553290792013</v>
      </c>
      <c r="L368" s="98" t="str">
        <f>[1]!f_prt_topbondname(A368,"20210630",1)&amp;","&amp;[1]!f_prt_topbondname(A368,"20210630",2)&amp;","&amp;[1]!f_prt_topbondname(A368,"20210630",3)&amp;","&amp;[1]!f_prt_topbondname(A368,"20210630",4)&amp;","&amp;[1]!f_prt_topbondname(A368,"20210630",5)</f>
        <v>18浙能01,20国盛MTN002,19广核01,20南航股MTN003,20中证G3</v>
      </c>
      <c r="M368" s="111">
        <f>[1]!s_info_corp_stocktonav(A368,"20210630")</f>
        <v>24.458181896219401</v>
      </c>
    </row>
    <row r="369" spans="1:13" x14ac:dyDescent="0.35">
      <c r="A369" s="120" t="s">
        <v>423</v>
      </c>
      <c r="B369" s="138" t="str">
        <f>[1]!f_info_relatedcode(A369)</f>
        <v>004824.OF</v>
      </c>
      <c r="C369" s="120" t="s">
        <v>424</v>
      </c>
      <c r="D369" s="119" t="str">
        <f>[1]!f_info_fundmanager(A369)</f>
        <v>陈圆明,唐瑭</v>
      </c>
      <c r="E369" s="119" t="str">
        <f>[1]!f_info_corp_fundmanagementcompany(A369)</f>
        <v>上投摩根基金</v>
      </c>
      <c r="F369" s="97">
        <v>21.247900000000001</v>
      </c>
      <c r="G369" s="104">
        <v>26.850180999999999</v>
      </c>
      <c r="H369" s="97">
        <f>[1]!f_nav_periodreturnrankingper(A369,"20190930","20210930",3)</f>
        <v>33.928571428571431</v>
      </c>
      <c r="I369" s="104">
        <v>-3.6621000000000001</v>
      </c>
      <c r="J369" s="97">
        <f>[1]!f_absolute_profitper(A369,"20190930","20210930",3)</f>
        <v>87.5</v>
      </c>
      <c r="K369" s="104">
        <v>4.7204684597564386</v>
      </c>
      <c r="L369" s="98" t="str">
        <f>[1]!f_prt_topbondname(A369,"20210630",1)&amp;","&amp;[1]!f_prt_topbondname(A369,"20210630",2)&amp;","&amp;[1]!f_prt_topbondname(A369,"20210630",3)&amp;","&amp;[1]!f_prt_topbondname(A369,"20210630",4)&amp;","&amp;[1]!f_prt_topbondname(A369,"20210630",5)</f>
        <v>20附息国债08,20附息国债13,18中油EB,大秦转债,21长电CP001</v>
      </c>
      <c r="M369" s="111">
        <f>[1]!s_info_corp_stocktonav(A369,"20210630")</f>
        <v>33.703251437869582</v>
      </c>
    </row>
    <row r="370" spans="1:13" x14ac:dyDescent="0.35">
      <c r="A370" s="120" t="s">
        <v>425</v>
      </c>
      <c r="B370" s="138" t="str">
        <f>[1]!f_info_relatedcode(A370)</f>
        <v>519769.OF</v>
      </c>
      <c r="C370" s="120" t="s">
        <v>426</v>
      </c>
      <c r="D370" s="119" t="str">
        <f>[1]!f_info_fundmanager(A370)</f>
        <v>王艺伟</v>
      </c>
      <c r="E370" s="119" t="str">
        <f>[1]!f_info_corp_fundmanagementcompany(A370)</f>
        <v>交银施罗德基金</v>
      </c>
      <c r="F370" s="97">
        <v>11.8376</v>
      </c>
      <c r="G370" s="104">
        <v>26.678445</v>
      </c>
      <c r="H370" s="97">
        <f>[1]!f_nav_periodreturnrankingper(A370,"20190930","20210930",3)</f>
        <v>77.022821576763491</v>
      </c>
      <c r="I370" s="104">
        <v>-2.0908000000000002</v>
      </c>
      <c r="J370" s="97">
        <f>[1]!f_absolute_profitper(A370,"20190930","20210930",3)</f>
        <v>79.166666666666657</v>
      </c>
      <c r="K370" s="104">
        <v>21.075565087626309</v>
      </c>
      <c r="L370" s="98" t="str">
        <f>[1]!f_prt_topbondname(A370,"20210630",1)&amp;","&amp;[1]!f_prt_topbondname(A370,"20210630",2)&amp;","&amp;[1]!f_prt_topbondname(A370,"20210630",3)&amp;","&amp;[1]!f_prt_topbondname(A370,"20210630",4)&amp;","&amp;[1]!f_prt_topbondname(A370,"20210630",5)</f>
        <v>19申能集MTN001,19中电信MTN001,19沪港务MTN001,18光明01,21中国银行CD005</v>
      </c>
      <c r="M370" s="111">
        <f>[1]!s_info_corp_stocktonav(A370,"20210630")</f>
        <v>34.523942171614848</v>
      </c>
    </row>
    <row r="371" spans="1:13" x14ac:dyDescent="0.35">
      <c r="A371" s="120" t="s">
        <v>427</v>
      </c>
      <c r="B371" s="138" t="str">
        <f>[1]!f_info_relatedcode(A371)</f>
        <v>007416.OF</v>
      </c>
      <c r="C371" s="120" t="s">
        <v>428</v>
      </c>
      <c r="D371" s="119" t="str">
        <f>[1]!f_info_fundmanager(A371)</f>
        <v>孙鲁闽</v>
      </c>
      <c r="E371" s="119" t="str">
        <f>[1]!f_info_corp_fundmanagementcompany(A371)</f>
        <v>南方基金</v>
      </c>
      <c r="F371" s="97">
        <v>11.964700000000001</v>
      </c>
      <c r="G371" s="104">
        <v>26.637212000000002</v>
      </c>
      <c r="H371" s="97">
        <f>[1]!f_nav_periodreturnrankingper(A371,"20190930","20210930",3)</f>
        <v>34.642857142857139</v>
      </c>
      <c r="I371" s="104">
        <v>-3.8620999999999999</v>
      </c>
      <c r="J371" s="97">
        <f>[1]!f_absolute_profitper(A371,"20190930","20210930",3)</f>
        <v>87.5</v>
      </c>
      <c r="K371" s="104">
        <v>13.31353749929443</v>
      </c>
      <c r="L371" s="98" t="str">
        <f>[1]!f_prt_topbondname(A371,"20210630",1)&amp;","&amp;[1]!f_prt_topbondname(A371,"20210630",2)&amp;","&amp;[1]!f_prt_topbondname(A371,"20210630",3)&amp;","&amp;[1]!f_prt_topbondname(A371,"20210630",4)&amp;","&amp;[1]!f_prt_topbondname(A371,"20210630",5)</f>
        <v>21交通银行CD118,21国开05,18中铝集MTN004,16华润水泥MTN001,16石化02</v>
      </c>
      <c r="M371" s="111">
        <f>[1]!s_info_corp_stocktonav(A371,"20210630")</f>
        <v>24.458181896219401</v>
      </c>
    </row>
    <row r="372" spans="1:13" x14ac:dyDescent="0.35">
      <c r="A372" s="120" t="s">
        <v>429</v>
      </c>
      <c r="B372" s="138">
        <f>[1]!f_info_relatedcode(A372)</f>
        <v>0</v>
      </c>
      <c r="C372" s="120" t="s">
        <v>430</v>
      </c>
      <c r="D372" s="119" t="str">
        <f>[1]!f_info_fundmanager(A372)</f>
        <v>纪文静,孔令超</v>
      </c>
      <c r="E372" s="119" t="str">
        <f>[1]!f_info_corp_fundmanagementcompany(A372)</f>
        <v>东证资管</v>
      </c>
      <c r="F372" s="97">
        <v>51.589100000000002</v>
      </c>
      <c r="G372" s="104">
        <v>26.594301000000002</v>
      </c>
      <c r="H372" s="97">
        <f>[1]!f_nav_periodreturnrankingper(A372,"20190930","20210930",3)</f>
        <v>36.071428571428569</v>
      </c>
      <c r="I372" s="104">
        <v>-3.0554000000000001</v>
      </c>
      <c r="J372" s="97">
        <f>[1]!f_absolute_profitper(A372,"20190930","20210930",3)</f>
        <v>79.166666666666657</v>
      </c>
      <c r="K372" s="104">
        <v>9.631885628491565</v>
      </c>
      <c r="L372" s="98" t="str">
        <f>[1]!f_prt_topbondname(A372,"20210630",1)&amp;","&amp;[1]!f_prt_topbondname(A372,"20210630",2)&amp;","&amp;[1]!f_prt_topbondname(A372,"20210630",3)&amp;","&amp;[1]!f_prt_topbondname(A372,"20210630",4)&amp;","&amp;[1]!f_prt_topbondname(A372,"20210630",5)</f>
        <v>21国债01,21电网CP002,21兴业银行CD151,20光证G3,21陆集02</v>
      </c>
      <c r="M372" s="111">
        <f>[1]!s_info_corp_stocktonav(A372,"20210630")</f>
        <v>60.926826165790992</v>
      </c>
    </row>
    <row r="373" spans="1:13" x14ac:dyDescent="0.35">
      <c r="A373" s="120" t="s">
        <v>431</v>
      </c>
      <c r="B373" s="138" t="str">
        <f>[1]!f_info_relatedcode(A373)</f>
        <v>519221.OF</v>
      </c>
      <c r="C373" s="120" t="s">
        <v>432</v>
      </c>
      <c r="D373" s="119" t="str">
        <f>[1]!f_info_fundmanager(A373)</f>
        <v>夏妍妍,朱斌全</v>
      </c>
      <c r="E373" s="119" t="str">
        <f>[1]!f_info_corp_fundmanagementcompany(A373)</f>
        <v>海富通基金</v>
      </c>
      <c r="F373" s="97">
        <v>10.4023</v>
      </c>
      <c r="G373" s="104">
        <v>26.580925000000001</v>
      </c>
      <c r="H373" s="97">
        <f>[1]!f_nav_periodreturnrankingper(A373,"20190930","20210930",3)</f>
        <v>77.334024896265561</v>
      </c>
      <c r="I373" s="104">
        <v>-5.0221999999999998</v>
      </c>
      <c r="J373" s="97">
        <f>[1]!f_absolute_profitper(A373,"20190930","20210930",3)</f>
        <v>70.833333333333343</v>
      </c>
      <c r="K373" s="104">
        <v>10.530641696920419</v>
      </c>
      <c r="L373" s="98" t="str">
        <f>[1]!f_prt_topbondname(A373,"20210630",1)&amp;","&amp;[1]!f_prt_topbondname(A373,"20210630",2)&amp;","&amp;[1]!f_prt_topbondname(A373,"20210630",3)&amp;","&amp;[1]!f_prt_topbondname(A373,"20210630",4)&amp;","&amp;[1]!f_prt_topbondname(A373,"20210630",5)</f>
        <v>20国债10,21国开05,16滨房01,20江苏银行CD114,15沪城控MTN001(7年期)</v>
      </c>
      <c r="M373" s="111">
        <f>[1]!s_info_corp_stocktonav(A373,"20210630")</f>
        <v>27.693064854626748</v>
      </c>
    </row>
    <row r="374" spans="1:13" x14ac:dyDescent="0.35">
      <c r="A374" s="120" t="s">
        <v>433</v>
      </c>
      <c r="B374" s="138" t="str">
        <f>[1]!f_info_relatedcode(A374)</f>
        <v>003283.OF</v>
      </c>
      <c r="C374" s="120" t="s">
        <v>434</v>
      </c>
      <c r="D374" s="119" t="str">
        <f>[1]!f_info_fundmanager(A374)</f>
        <v>韩海平</v>
      </c>
      <c r="E374" s="119" t="str">
        <f>[1]!f_info_corp_fundmanagementcompany(A374)</f>
        <v>中信保诚基金</v>
      </c>
      <c r="F374" s="97">
        <v>41.409399999999998</v>
      </c>
      <c r="G374" s="104">
        <v>26.185548000000001</v>
      </c>
      <c r="H374" s="97">
        <f>[1]!f_nav_periodreturnrankingper(A374,"20190930","20210930",3)</f>
        <v>78.526970954356841</v>
      </c>
      <c r="I374" s="104">
        <v>-4.9378000000000002</v>
      </c>
      <c r="J374" s="97">
        <f>[1]!f_absolute_profitper(A374,"20190930","20210930",3)</f>
        <v>66.666666666666657</v>
      </c>
      <c r="K374" s="104">
        <v>15.413177513298059</v>
      </c>
      <c r="L374" s="98" t="str">
        <f>[1]!f_prt_topbondname(A374,"20210630",1)&amp;","&amp;[1]!f_prt_topbondname(A374,"20210630",2)&amp;","&amp;[1]!f_prt_topbondname(A374,"20210630",3)&amp;","&amp;[1]!f_prt_topbondname(A374,"20210630",4)&amp;","&amp;[1]!f_prt_topbondname(A374,"20210630",5)</f>
        <v>20中证21,15国开09,21平安银行CD023,20民生银行CD506,21兴业银行CD098</v>
      </c>
      <c r="M374" s="111">
        <f>[1]!s_info_corp_stocktonav(A374,"20210630")</f>
        <v>19.952642308285945</v>
      </c>
    </row>
    <row r="375" spans="1:13" x14ac:dyDescent="0.35">
      <c r="A375" s="120" t="s">
        <v>435</v>
      </c>
      <c r="B375" s="138">
        <f>[1]!f_info_relatedcode(A375)</f>
        <v>0</v>
      </c>
      <c r="C375" s="119" t="s">
        <v>436</v>
      </c>
      <c r="D375" s="119" t="str">
        <f>[1]!f_info_fundmanager(A375)</f>
        <v>孙丹</v>
      </c>
      <c r="E375" s="119" t="str">
        <f>[1]!f_info_corp_fundmanagementcompany(A375)</f>
        <v>大成基金</v>
      </c>
      <c r="F375" s="97">
        <v>15.188499999999999</v>
      </c>
      <c r="G375" s="104">
        <v>26.080893</v>
      </c>
      <c r="H375" s="97">
        <f>[1]!f_nav_periodreturnrankingper(A375,"20190930","20210930",3)</f>
        <v>38.571428571428577</v>
      </c>
      <c r="I375" s="104">
        <v>-3.8593000000000002</v>
      </c>
      <c r="J375" s="97">
        <f>[1]!f_absolute_profitper(A375,"20190930","20210930",3)</f>
        <v>75</v>
      </c>
      <c r="K375" s="104">
        <v>3.9124346707789628</v>
      </c>
      <c r="L375" s="98" t="str">
        <f>[1]!f_prt_topbondname(A375,"20210630",1)&amp;","&amp;[1]!f_prt_topbondname(A375,"20210630",2)&amp;","&amp;[1]!f_prt_topbondname(A375,"20210630",3)&amp;","&amp;[1]!f_prt_topbondname(A375,"20210630",4)&amp;","&amp;[1]!f_prt_topbondname(A375,"20210630",5)</f>
        <v>20惠州交投MTN001,19国开15,20进出05,18进出10,18附息国债17</v>
      </c>
      <c r="M375" s="111">
        <f>[1]!s_info_corp_stocktonav(A375,"20210630")</f>
        <v>22.698200838312133</v>
      </c>
    </row>
    <row r="376" spans="1:13" x14ac:dyDescent="0.35">
      <c r="A376" s="120" t="s">
        <v>437</v>
      </c>
      <c r="B376" s="138" t="str">
        <f>[1]!f_info_relatedcode(A376)</f>
        <v>519771.OF</v>
      </c>
      <c r="C376" s="120" t="s">
        <v>438</v>
      </c>
      <c r="D376" s="119" t="str">
        <f>[1]!f_info_fundmanager(A376)</f>
        <v>王艺伟</v>
      </c>
      <c r="E376" s="119" t="str">
        <f>[1]!f_info_corp_fundmanagementcompany(A376)</f>
        <v>交银施罗德基金</v>
      </c>
      <c r="F376" s="97">
        <v>14.0748</v>
      </c>
      <c r="G376" s="104">
        <v>25.670840999999999</v>
      </c>
      <c r="H376" s="97">
        <f>[1]!f_nav_periodreturnrankingper(A376,"20190930","20210930",3)</f>
        <v>78.941908713692939</v>
      </c>
      <c r="I376" s="104">
        <v>-2.0558000000000001</v>
      </c>
      <c r="J376" s="97">
        <f>[1]!f_absolute_profitper(A376,"20190930","20210930",3)</f>
        <v>79.166666666666657</v>
      </c>
      <c r="K376" s="104">
        <v>16.30461506653414</v>
      </c>
      <c r="L376" s="98" t="str">
        <f>[1]!f_prt_topbondname(A376,"20210630",1)&amp;","&amp;[1]!f_prt_topbondname(A376,"20210630",2)&amp;","&amp;[1]!f_prt_topbondname(A376,"20210630",3)&amp;","&amp;[1]!f_prt_topbondname(A376,"20210630",4)&amp;","&amp;[1]!f_prt_topbondname(A376,"20210630",5)</f>
        <v>19中电信MTN001,19沪港务MTN001,21中国银行CD005,19华电01,16国网02</v>
      </c>
      <c r="M376" s="111">
        <f>[1]!s_info_corp_stocktonav(A376,"20210630")</f>
        <v>34.523942171614848</v>
      </c>
    </row>
    <row r="377" spans="1:13" x14ac:dyDescent="0.35">
      <c r="A377" s="120" t="s">
        <v>439</v>
      </c>
      <c r="B377" s="138">
        <f>[1]!f_info_relatedcode(A377)</f>
        <v>0</v>
      </c>
      <c r="C377" s="120" t="s">
        <v>440</v>
      </c>
      <c r="D377" s="119" t="str">
        <f>[1]!f_info_fundmanager(A377)</f>
        <v>林乐峰</v>
      </c>
      <c r="E377" s="119" t="str">
        <f>[1]!f_info_corp_fundmanagementcompany(A377)</f>
        <v>南方基金</v>
      </c>
      <c r="F377" s="97">
        <v>10.542299999999999</v>
      </c>
      <c r="G377" s="104">
        <v>25.524084999999999</v>
      </c>
      <c r="H377" s="97">
        <f>[1]!f_nav_periodreturnrankingper(A377,"20190930","20210930",3)</f>
        <v>39.642857142857139</v>
      </c>
      <c r="I377" s="104">
        <v>-3.0215000000000001</v>
      </c>
      <c r="J377" s="97">
        <f>[1]!f_absolute_profitper(A377,"20190930","20210930",3)</f>
        <v>83.333333333333343</v>
      </c>
      <c r="K377" s="104">
        <v>8.5335629992562829</v>
      </c>
      <c r="L377" s="98" t="str">
        <f>[1]!f_prt_topbondname(A377,"20210630",1)&amp;","&amp;[1]!f_prt_topbondname(A377,"20210630",2)&amp;","&amp;[1]!f_prt_topbondname(A377,"20210630",3)&amp;","&amp;[1]!f_prt_topbondname(A377,"20210630",4)&amp;","&amp;[1]!f_prt_topbondname(A377,"20210630",5)</f>
        <v>20中国一汽MTN002,16凤凰EB,12国开13,20深圳地铁MTN003,21皖投集MTN001</v>
      </c>
      <c r="M377" s="111">
        <f>[1]!s_info_corp_stocktonav(A377,"20210630")</f>
        <v>24.458181896219401</v>
      </c>
    </row>
    <row r="378" spans="1:13" x14ac:dyDescent="0.35">
      <c r="A378" s="120" t="s">
        <v>441</v>
      </c>
      <c r="B378" s="138" t="str">
        <f>[1]!f_info_relatedcode(A378)</f>
        <v>007726.OF</v>
      </c>
      <c r="C378" s="120" t="s">
        <v>442</v>
      </c>
      <c r="D378" s="119" t="str">
        <f>[1]!f_info_fundmanager(A378)</f>
        <v>王垠,余芽芳</v>
      </c>
      <c r="E378" s="119" t="str">
        <f>[1]!f_info_corp_fundmanagementcompany(A378)</f>
        <v>招商基金</v>
      </c>
      <c r="F378" s="97">
        <v>53.127299999999998</v>
      </c>
      <c r="G378" s="104">
        <v>25.262736</v>
      </c>
      <c r="H378" s="97">
        <f>[1]!f_nav_periodreturnrankingper(A378,"20190930","20210930",3)</f>
        <v>41.785714285714285</v>
      </c>
      <c r="I378" s="104">
        <v>-2.3279999999999998</v>
      </c>
      <c r="J378" s="97">
        <f>[1]!f_absolute_profitper(A378,"20190930","20210930",3)</f>
        <v>91.666666666666657</v>
      </c>
      <c r="K378" s="104">
        <v>7.1415634725835666</v>
      </c>
      <c r="L378" s="98" t="str">
        <f>[1]!f_prt_topbondname(A378,"20210630",1)&amp;","&amp;[1]!f_prt_topbondname(A378,"20210630",2)&amp;","&amp;[1]!f_prt_topbondname(A378,"20210630",3)&amp;","&amp;[1]!f_prt_topbondname(A378,"20210630",4)&amp;","&amp;[1]!f_prt_topbondname(A378,"20210630",5)</f>
        <v>20农业银行永续债01,19建设银行永续债,21建设银行CD073,19国开02,19农业银行永续债01</v>
      </c>
      <c r="M378" s="111">
        <f>[1]!s_info_corp_stocktonav(A378,"20210630")</f>
        <v>24.365449115174183</v>
      </c>
    </row>
    <row r="379" spans="1:13" x14ac:dyDescent="0.35">
      <c r="A379" s="120" t="s">
        <v>443</v>
      </c>
      <c r="B379" s="138" t="str">
        <f>[1]!f_info_relatedcode(A379)</f>
        <v>012220.OF</v>
      </c>
      <c r="C379" s="120" t="s">
        <v>444</v>
      </c>
      <c r="D379" s="119" t="str">
        <f>[1]!f_info_fundmanager(A379)</f>
        <v>孙鲁闽,杨旭</v>
      </c>
      <c r="E379" s="119" t="str">
        <f>[1]!f_info_corp_fundmanagementcompany(A379)</f>
        <v>南方基金</v>
      </c>
      <c r="F379" s="97">
        <v>54.604100000000003</v>
      </c>
      <c r="G379" s="104">
        <v>24.959987999999999</v>
      </c>
      <c r="H379" s="97">
        <f>[1]!f_nav_periodreturnrankingper(A379,"20190930","20210930",3)</f>
        <v>42.857142857142854</v>
      </c>
      <c r="I379" s="104">
        <v>-3.1758999999999999</v>
      </c>
      <c r="J379" s="97">
        <f>[1]!f_absolute_profitper(A379,"20190930","20210930",3)</f>
        <v>83.333333333333343</v>
      </c>
      <c r="K379" s="104">
        <v>8.0274192789561489</v>
      </c>
      <c r="L379" s="98" t="str">
        <f>[1]!f_prt_topbondname(A379,"20210630",1)&amp;","&amp;[1]!f_prt_topbondname(A379,"20210630",2)&amp;","&amp;[1]!f_prt_topbondname(A379,"20210630",3)&amp;","&amp;[1]!f_prt_topbondname(A379,"20210630",4)&amp;","&amp;[1]!f_prt_topbondname(A379,"20210630",5)</f>
        <v>21国开05,21浦发银行CD081,21农业银行CD060,21中国银行CD024,21农业银行CD022</v>
      </c>
      <c r="M379" s="111">
        <f>[1]!s_info_corp_stocktonav(A379,"20210630")</f>
        <v>24.458181896219401</v>
      </c>
    </row>
    <row r="380" spans="1:13" x14ac:dyDescent="0.35">
      <c r="A380" s="120" t="s">
        <v>445</v>
      </c>
      <c r="B380" s="138" t="str">
        <f>[1]!f_info_relatedcode(A380)</f>
        <v>519760.OF</v>
      </c>
      <c r="C380" s="120" t="s">
        <v>446</v>
      </c>
      <c r="D380" s="119" t="str">
        <f>[1]!f_info_fundmanager(A380)</f>
        <v>王艺伟</v>
      </c>
      <c r="E380" s="119" t="str">
        <f>[1]!f_info_corp_fundmanagementcompany(A380)</f>
        <v>交银施罗德基金</v>
      </c>
      <c r="F380" s="97">
        <v>16.417200000000001</v>
      </c>
      <c r="G380" s="104">
        <v>24.815725</v>
      </c>
      <c r="H380" s="97">
        <f>[1]!f_nav_periodreturnrankingper(A380,"20190930","20210930",3)</f>
        <v>80.96473029045643</v>
      </c>
      <c r="I380" s="104">
        <v>-2.0861000000000001</v>
      </c>
      <c r="J380" s="97">
        <f>[1]!f_absolute_profitper(A380,"20190930","20210930",3)</f>
        <v>83.333333333333343</v>
      </c>
      <c r="K380" s="104">
        <v>8.8772739378996235</v>
      </c>
      <c r="L380" s="98" t="str">
        <f>[1]!f_prt_topbondname(A380,"20210630",1)&amp;","&amp;[1]!f_prt_topbondname(A380,"20210630",2)&amp;","&amp;[1]!f_prt_topbondname(A380,"20210630",3)&amp;","&amp;[1]!f_prt_topbondname(A380,"20210630",4)&amp;","&amp;[1]!f_prt_topbondname(A380,"20210630",5)</f>
        <v>19国开07,20国债10,21平安银行CD128,21平安银行CD121,21光大银行CD081</v>
      </c>
      <c r="M380" s="111">
        <f>[1]!s_info_corp_stocktonav(A380,"20210630")</f>
        <v>34.523942171614848</v>
      </c>
    </row>
    <row r="381" spans="1:13" x14ac:dyDescent="0.35">
      <c r="A381" s="120" t="s">
        <v>447</v>
      </c>
      <c r="B381" s="138" t="str">
        <f>[1]!f_info_relatedcode(A381)</f>
        <v>007085.OF</v>
      </c>
      <c r="C381" s="120" t="s">
        <v>448</v>
      </c>
      <c r="D381" s="119" t="str">
        <f>[1]!f_info_fundmanager(A381)</f>
        <v>余芽芳,王垠</v>
      </c>
      <c r="E381" s="119" t="str">
        <f>[1]!f_info_corp_fundmanagementcompany(A381)</f>
        <v>招商基金</v>
      </c>
      <c r="F381" s="97">
        <v>31.9724</v>
      </c>
      <c r="G381" s="104">
        <v>24.552557</v>
      </c>
      <c r="H381" s="97">
        <f>[1]!f_nav_periodreturnrankingper(A381,"20190930","20210930",3)</f>
        <v>81.898340248962654</v>
      </c>
      <c r="I381" s="104">
        <v>-2.1880999999999999</v>
      </c>
      <c r="J381" s="97">
        <f>[1]!f_absolute_profitper(A381,"20190930","20210930",3)</f>
        <v>91.666666666666657</v>
      </c>
      <c r="K381" s="104">
        <v>7.281814393382013</v>
      </c>
      <c r="L381" s="98" t="str">
        <f>[1]!f_prt_topbondname(A381,"20210630",1)&amp;","&amp;[1]!f_prt_topbondname(A381,"20210630",2)&amp;","&amp;[1]!f_prt_topbondname(A381,"20210630",3)&amp;","&amp;[1]!f_prt_topbondname(A381,"20210630",4)&amp;","&amp;[1]!f_prt_topbondname(A381,"20210630",5)</f>
        <v>19中国银行永续债01,20农业银行永续债01,20中建三局MTN001,20华润MTN001,20农发06</v>
      </c>
      <c r="M381" s="111">
        <f>[1]!s_info_corp_stocktonav(A381,"20210630")</f>
        <v>24.365449115174183</v>
      </c>
    </row>
    <row r="382" spans="1:13" x14ac:dyDescent="0.35">
      <c r="A382" s="120" t="s">
        <v>449</v>
      </c>
      <c r="B382" s="138">
        <f>[1]!f_info_relatedcode(A382)</f>
        <v>0</v>
      </c>
      <c r="C382" s="120" t="s">
        <v>450</v>
      </c>
      <c r="D382" s="119" t="str">
        <f>[1]!f_info_fundmanager(A382)</f>
        <v>唐赟,王艺伟</v>
      </c>
      <c r="E382" s="119" t="str">
        <f>[1]!f_info_corp_fundmanagementcompany(A382)</f>
        <v>交银施罗德基金</v>
      </c>
      <c r="F382" s="97">
        <v>10.201000000000001</v>
      </c>
      <c r="G382" s="104">
        <v>24.537037000000002</v>
      </c>
      <c r="H382" s="97">
        <f>[1]!f_nav_periodreturnrankingper(A382,"20190930","20210930",3)</f>
        <v>81.431535269709542</v>
      </c>
      <c r="I382" s="104">
        <v>-3.1886999999999999</v>
      </c>
      <c r="J382" s="97">
        <f>[1]!f_absolute_profitper(A382,"20190930","20210930",3)</f>
        <v>75</v>
      </c>
      <c r="K382" s="104">
        <v>8.9957564284066471</v>
      </c>
      <c r="L382" s="98" t="str">
        <f>[1]!f_prt_topbondname(A382,"20210630",1)&amp;","&amp;[1]!f_prt_topbondname(A382,"20210630",2)&amp;","&amp;[1]!f_prt_topbondname(A382,"20210630",3)&amp;","&amp;[1]!f_prt_topbondname(A382,"20210630",4)&amp;","&amp;[1]!f_prt_topbondname(A382,"20210630",5)</f>
        <v>21农发01,12中信集MTN2,12国开投MTN2,17中航工MTN001,18华润医药MTN002</v>
      </c>
      <c r="M382" s="111">
        <f>[1]!s_info_corp_stocktonav(A382,"20210630")</f>
        <v>34.523942171614848</v>
      </c>
    </row>
    <row r="383" spans="1:13" x14ac:dyDescent="0.35">
      <c r="A383" s="120" t="s">
        <v>451</v>
      </c>
      <c r="B383" s="138">
        <f>[1]!f_info_relatedcode(A383)</f>
        <v>0</v>
      </c>
      <c r="C383" s="120" t="s">
        <v>452</v>
      </c>
      <c r="D383" s="119" t="str">
        <f>[1]!f_info_fundmanager(A383)</f>
        <v>桂跃强,蒋利娟</v>
      </c>
      <c r="E383" s="119" t="str">
        <f>[1]!f_info_corp_fundmanagementcompany(A383)</f>
        <v>泰康资产</v>
      </c>
      <c r="F383" s="97">
        <v>31.864699999999999</v>
      </c>
      <c r="G383" s="104">
        <v>24.363574</v>
      </c>
      <c r="H383" s="97">
        <f>[1]!f_nav_periodreturnrankingper(A383,"20190930","20210930",3)</f>
        <v>46.785714285714285</v>
      </c>
      <c r="I383" s="104">
        <v>-4.7333999999999996</v>
      </c>
      <c r="J383" s="97">
        <f>[1]!f_absolute_profitper(A383,"20190930","20210930",3)</f>
        <v>75</v>
      </c>
      <c r="K383" s="104">
        <v>2.2896833703852359</v>
      </c>
      <c r="L383" s="98" t="str">
        <f>[1]!f_prt_topbondname(A383,"20210630",1)&amp;","&amp;[1]!f_prt_topbondname(A383,"20210630",2)&amp;","&amp;[1]!f_prt_topbondname(A383,"20210630",3)&amp;","&amp;[1]!f_prt_topbondname(A383,"20210630",4)&amp;","&amp;[1]!f_prt_topbondname(A383,"20210630",5)</f>
        <v>19国开05,18国开10,21电网SCP012,20国债10,21兴业银行CD021</v>
      </c>
      <c r="M383" s="111">
        <f>[1]!s_info_corp_stocktonav(A383,"20210630")</f>
        <v>32.118216241752364</v>
      </c>
    </row>
    <row r="384" spans="1:13" x14ac:dyDescent="0.35">
      <c r="A384" s="120" t="s">
        <v>453</v>
      </c>
      <c r="B384" s="138">
        <f>[1]!f_info_relatedcode(A384)</f>
        <v>0</v>
      </c>
      <c r="C384" s="120" t="s">
        <v>454</v>
      </c>
      <c r="D384" s="119" t="str">
        <f>[1]!f_info_fundmanager(A384)</f>
        <v>吴冉劼</v>
      </c>
      <c r="E384" s="119" t="str">
        <f>[1]!f_info_corp_fundmanagementcompany(A384)</f>
        <v>南方基金</v>
      </c>
      <c r="F384" s="97">
        <v>10.334099999999999</v>
      </c>
      <c r="G384" s="104">
        <v>24.096433000000001</v>
      </c>
      <c r="H384" s="97">
        <f>[1]!f_nav_periodreturnrankingper(A384,"20190930","20210930",3)</f>
        <v>46.428571428571431</v>
      </c>
      <c r="I384" s="104">
        <v>-3.2218</v>
      </c>
      <c r="J384" s="97">
        <f>[1]!f_absolute_profitper(A384,"20190930","20210930",3)</f>
        <v>75</v>
      </c>
      <c r="K384" s="104">
        <v>12.57143270488714</v>
      </c>
      <c r="L384" s="98" t="str">
        <f>[1]!f_prt_topbondname(A384,"20210630",1)&amp;","&amp;[1]!f_prt_topbondname(A384,"20210630",2)&amp;","&amp;[1]!f_prt_topbondname(A384,"20210630",3)&amp;","&amp;[1]!f_prt_topbondname(A384,"20210630",4)&amp;","&amp;[1]!f_prt_topbondname(A384,"20210630",5)</f>
        <v>20中国一汽MTN002,20广药01,20福耀玻璃MTN002,16凤凰EB,18苏通01</v>
      </c>
      <c r="M384" s="111">
        <f>[1]!s_info_corp_stocktonav(A384,"20210630")</f>
        <v>24.458181896219401</v>
      </c>
    </row>
    <row r="385" spans="1:13" x14ac:dyDescent="0.35">
      <c r="A385" s="120" t="s">
        <v>455</v>
      </c>
      <c r="B385" s="138" t="str">
        <f>[1]!f_info_relatedcode(A385)</f>
        <v>001406.OF</v>
      </c>
      <c r="C385" s="120" t="s">
        <v>456</v>
      </c>
      <c r="D385" s="119" t="str">
        <f>[1]!f_info_fundmanager(A385)</f>
        <v>孔令超,徐觅</v>
      </c>
      <c r="E385" s="119" t="str">
        <f>[1]!f_info_corp_fundmanagementcompany(A385)</f>
        <v>东证资管</v>
      </c>
      <c r="F385" s="97">
        <v>22.950900000000001</v>
      </c>
      <c r="G385" s="104">
        <v>23.968547999999998</v>
      </c>
      <c r="H385" s="97">
        <f>[1]!f_nav_periodreturnrankingper(A385,"20190930","20210930",3)</f>
        <v>83.091286307053949</v>
      </c>
      <c r="I385" s="104">
        <v>-4.4382000000000001</v>
      </c>
      <c r="J385" s="97">
        <f>[1]!f_absolute_profitper(A385,"20190930","20210930",3)</f>
        <v>79.166666666666657</v>
      </c>
      <c r="K385" s="104">
        <v>0</v>
      </c>
      <c r="L385" s="98" t="str">
        <f>[1]!f_prt_topbondname(A385,"20210630",1)&amp;","&amp;[1]!f_prt_topbondname(A385,"20210630",2)&amp;","&amp;[1]!f_prt_topbondname(A385,"20210630",3)&amp;","&amp;[1]!f_prt_topbondname(A385,"20210630",4)&amp;","&amp;[1]!f_prt_topbondname(A385,"20210630",5)</f>
        <v>20国开08,21国开02,21国开01,17中油EB,20国开03</v>
      </c>
      <c r="M385" s="111">
        <f>[1]!s_info_corp_stocktonav(A385,"20210630")</f>
        <v>60.926826165790992</v>
      </c>
    </row>
    <row r="386" spans="1:13" x14ac:dyDescent="0.35">
      <c r="A386" s="120" t="s">
        <v>457</v>
      </c>
      <c r="B386" s="138" t="str">
        <f>[1]!f_info_relatedcode(A386)</f>
        <v>519759.OF</v>
      </c>
      <c r="C386" s="120" t="s">
        <v>458</v>
      </c>
      <c r="D386" s="119" t="str">
        <f>[1]!f_info_fundmanager(A386)</f>
        <v>王艺伟</v>
      </c>
      <c r="E386" s="119" t="str">
        <f>[1]!f_info_corp_fundmanagementcompany(A386)</f>
        <v>交银施罗德基金</v>
      </c>
      <c r="F386" s="97">
        <v>18.265899999999998</v>
      </c>
      <c r="G386" s="104">
        <v>23.870493</v>
      </c>
      <c r="H386" s="97">
        <f>[1]!f_nav_periodreturnrankingper(A386,"20190930","20210930",3)</f>
        <v>82.883817427385893</v>
      </c>
      <c r="I386" s="104">
        <v>-2.0202</v>
      </c>
      <c r="J386" s="97">
        <f>[1]!f_absolute_profitper(A386,"20190930","20210930",3)</f>
        <v>83.333333333333343</v>
      </c>
      <c r="K386" s="104">
        <v>11.583633588950249</v>
      </c>
      <c r="L386" s="98" t="str">
        <f>[1]!f_prt_topbondname(A386,"20210630",1)&amp;","&amp;[1]!f_prt_topbondname(A386,"20210630",2)&amp;","&amp;[1]!f_prt_topbondname(A386,"20210630",3)&amp;","&amp;[1]!f_prt_topbondname(A386,"20210630",4)&amp;","&amp;[1]!f_prt_topbondname(A386,"20210630",5)</f>
        <v>21电网CP001,17中航工MTN001,19王府井集MTN001,19沪港务MTN001,19信债01</v>
      </c>
      <c r="M386" s="111">
        <f>[1]!s_info_corp_stocktonav(A386,"20210630")</f>
        <v>34.523942171614848</v>
      </c>
    </row>
    <row r="387" spans="1:13" x14ac:dyDescent="0.35">
      <c r="A387" s="127"/>
      <c r="B387" s="139"/>
      <c r="C387" s="127"/>
      <c r="D387" s="127"/>
      <c r="E387" s="127"/>
      <c r="F387" s="57"/>
      <c r="G387" s="57"/>
      <c r="H387" s="57"/>
      <c r="I387" s="57"/>
      <c r="J387" s="57"/>
      <c r="K387" s="57"/>
      <c r="L387" s="57"/>
      <c r="M387" s="57"/>
    </row>
    <row r="389" spans="1:13" x14ac:dyDescent="0.35">
      <c r="A389" s="131" t="s">
        <v>2152</v>
      </c>
    </row>
    <row r="390" spans="1:13" x14ac:dyDescent="0.35">
      <c r="A390" s="119"/>
      <c r="B390" s="138"/>
      <c r="C390" s="119"/>
      <c r="D390" s="119"/>
      <c r="E390" s="119"/>
      <c r="F390" s="98"/>
    </row>
    <row r="391" spans="1:13" x14ac:dyDescent="0.35">
      <c r="A391" s="119" t="s">
        <v>2122</v>
      </c>
      <c r="B391" s="138" t="s">
        <v>2123</v>
      </c>
      <c r="C391" s="119" t="s">
        <v>2124</v>
      </c>
      <c r="D391" s="119" t="s">
        <v>2125</v>
      </c>
      <c r="E391" s="119" t="s">
        <v>2163</v>
      </c>
      <c r="F391" s="98" t="s">
        <v>2129</v>
      </c>
    </row>
    <row r="392" spans="1:13" ht="23.15" x14ac:dyDescent="0.35">
      <c r="A392" s="134" t="s">
        <v>1648</v>
      </c>
      <c r="B392" s="135" t="s">
        <v>1649</v>
      </c>
      <c r="C392" s="136" t="s">
        <v>1650</v>
      </c>
      <c r="D392" s="120" t="s">
        <v>2464</v>
      </c>
      <c r="E392" s="120" t="s">
        <v>1647</v>
      </c>
      <c r="F392" s="116">
        <v>36.862180031199998</v>
      </c>
    </row>
    <row r="393" spans="1:13" x14ac:dyDescent="0.35">
      <c r="A393" s="136" t="s">
        <v>1659</v>
      </c>
      <c r="B393" s="135" t="s">
        <v>1660</v>
      </c>
      <c r="C393" s="136" t="s">
        <v>1661</v>
      </c>
      <c r="D393" s="120" t="s">
        <v>585</v>
      </c>
      <c r="E393" s="120" t="s">
        <v>1663</v>
      </c>
      <c r="F393" s="116">
        <v>2.2464866962999999</v>
      </c>
    </row>
    <row r="394" spans="1:13" ht="34.75" x14ac:dyDescent="0.35">
      <c r="A394" s="136" t="s">
        <v>1681</v>
      </c>
      <c r="B394" s="135" t="s">
        <v>1682</v>
      </c>
      <c r="C394" s="136" t="s">
        <v>1683</v>
      </c>
      <c r="D394" s="120" t="s">
        <v>2465</v>
      </c>
      <c r="E394" s="120" t="s">
        <v>1680</v>
      </c>
      <c r="F394" s="116">
        <v>10.7589872899</v>
      </c>
    </row>
    <row r="395" spans="1:13" x14ac:dyDescent="0.35">
      <c r="A395" s="136" t="s">
        <v>1728</v>
      </c>
      <c r="B395" s="135" t="s">
        <v>1729</v>
      </c>
      <c r="C395" s="136" t="s">
        <v>1730</v>
      </c>
      <c r="D395" s="120" t="s">
        <v>2466</v>
      </c>
      <c r="E395" s="120" t="s">
        <v>1710</v>
      </c>
      <c r="F395" s="116">
        <v>8.1694403952000005</v>
      </c>
    </row>
    <row r="396" spans="1:13" x14ac:dyDescent="0.35">
      <c r="A396" s="134" t="s">
        <v>1693</v>
      </c>
      <c r="B396" s="135"/>
      <c r="C396" s="134" t="s">
        <v>1694</v>
      </c>
      <c r="D396" s="120" t="s">
        <v>2467</v>
      </c>
      <c r="E396" s="120" t="s">
        <v>1695</v>
      </c>
      <c r="F396" s="116">
        <v>5.8145125934999999</v>
      </c>
    </row>
    <row r="397" spans="1:13" ht="23.15" x14ac:dyDescent="0.35">
      <c r="A397" s="134" t="s">
        <v>1699</v>
      </c>
      <c r="B397" s="135" t="s">
        <v>1700</v>
      </c>
      <c r="C397" s="134" t="s">
        <v>1701</v>
      </c>
      <c r="D397" s="120" t="s">
        <v>2468</v>
      </c>
      <c r="E397" s="120" t="s">
        <v>1702</v>
      </c>
      <c r="F397" s="116">
        <v>12.822065029900001</v>
      </c>
    </row>
    <row r="398" spans="1:13" x14ac:dyDescent="0.35">
      <c r="A398" s="134" t="s">
        <v>1707</v>
      </c>
      <c r="B398" s="135" t="s">
        <v>1708</v>
      </c>
      <c r="C398" s="134" t="s">
        <v>2469</v>
      </c>
      <c r="D398" s="120" t="s">
        <v>2470</v>
      </c>
      <c r="E398" s="120" t="s">
        <v>1710</v>
      </c>
      <c r="F398" s="116">
        <v>5.2781879649999999</v>
      </c>
    </row>
    <row r="399" spans="1:13" ht="23.15" x14ac:dyDescent="0.35">
      <c r="A399" s="134" t="s">
        <v>1684</v>
      </c>
      <c r="B399" s="135" t="s">
        <v>1685</v>
      </c>
      <c r="C399" s="134" t="s">
        <v>2471</v>
      </c>
      <c r="D399" s="120" t="s">
        <v>2472</v>
      </c>
      <c r="E399" s="120" t="s">
        <v>1687</v>
      </c>
      <c r="F399" s="116">
        <v>5.9380039940999998</v>
      </c>
    </row>
    <row r="400" spans="1:13" x14ac:dyDescent="0.35">
      <c r="A400" s="134" t="s">
        <v>1688</v>
      </c>
      <c r="B400" s="135"/>
      <c r="C400" s="134" t="s">
        <v>1689</v>
      </c>
      <c r="D400" s="120" t="s">
        <v>2473</v>
      </c>
      <c r="E400" s="120" t="s">
        <v>1687</v>
      </c>
      <c r="F400" s="116">
        <v>29.853851831500002</v>
      </c>
    </row>
    <row r="401" spans="1:6" ht="23.15" x14ac:dyDescent="0.35">
      <c r="A401" s="134" t="s">
        <v>1690</v>
      </c>
      <c r="B401" s="135" t="s">
        <v>1691</v>
      </c>
      <c r="C401" s="134" t="s">
        <v>2474</v>
      </c>
      <c r="D401" s="120" t="s">
        <v>2475</v>
      </c>
      <c r="E401" s="120" t="s">
        <v>1687</v>
      </c>
      <c r="F401" s="116">
        <v>25.538479299000002</v>
      </c>
    </row>
    <row r="402" spans="1:6" x14ac:dyDescent="0.35">
      <c r="A402" s="134" t="s">
        <v>1720</v>
      </c>
      <c r="B402" s="135" t="s">
        <v>1721</v>
      </c>
      <c r="C402" s="134" t="s">
        <v>2476</v>
      </c>
      <c r="D402" s="120" t="s">
        <v>2477</v>
      </c>
      <c r="E402" s="120" t="s">
        <v>1710</v>
      </c>
      <c r="F402" s="116">
        <v>18.110039106400002</v>
      </c>
    </row>
    <row r="403" spans="1:6" ht="23.15" x14ac:dyDescent="0.35">
      <c r="A403" s="134" t="s">
        <v>1642</v>
      </c>
      <c r="B403" s="135" t="s">
        <v>1643</v>
      </c>
      <c r="C403" s="134" t="s">
        <v>1644</v>
      </c>
      <c r="D403" s="120" t="s">
        <v>2478</v>
      </c>
      <c r="E403" s="120" t="s">
        <v>1647</v>
      </c>
      <c r="F403" s="116">
        <v>34.252436642799999</v>
      </c>
    </row>
    <row r="404" spans="1:6" ht="23.15" x14ac:dyDescent="0.35">
      <c r="A404" s="134" t="s">
        <v>1652</v>
      </c>
      <c r="B404" s="135" t="s">
        <v>1653</v>
      </c>
      <c r="C404" s="134" t="s">
        <v>1654</v>
      </c>
      <c r="D404" s="120" t="s">
        <v>2479</v>
      </c>
      <c r="E404" s="120" t="s">
        <v>1655</v>
      </c>
      <c r="F404" s="116">
        <v>42.674512700599998</v>
      </c>
    </row>
    <row r="405" spans="1:6" x14ac:dyDescent="0.35">
      <c r="A405" s="134" t="s">
        <v>1656</v>
      </c>
      <c r="B405" s="135" t="s">
        <v>1657</v>
      </c>
      <c r="C405" s="134" t="s">
        <v>1658</v>
      </c>
      <c r="D405" s="120" t="s">
        <v>2480</v>
      </c>
      <c r="E405" s="120" t="s">
        <v>1655</v>
      </c>
      <c r="F405" s="116">
        <v>1.9975719386000002</v>
      </c>
    </row>
    <row r="406" spans="1:6" x14ac:dyDescent="0.35">
      <c r="A406" s="134" t="s">
        <v>1664</v>
      </c>
      <c r="B406" s="135"/>
      <c r="C406" s="134" t="s">
        <v>1665</v>
      </c>
      <c r="D406" s="120" t="s">
        <v>2481</v>
      </c>
      <c r="E406" s="120" t="s">
        <v>1666</v>
      </c>
      <c r="F406" s="116">
        <v>5.5926467376</v>
      </c>
    </row>
    <row r="407" spans="1:6" ht="23.15" x14ac:dyDescent="0.35">
      <c r="A407" s="134" t="s">
        <v>1667</v>
      </c>
      <c r="B407" s="135" t="s">
        <v>1668</v>
      </c>
      <c r="C407" s="134" t="s">
        <v>1669</v>
      </c>
      <c r="D407" s="120" t="s">
        <v>2482</v>
      </c>
      <c r="E407" s="120" t="s">
        <v>1670</v>
      </c>
      <c r="F407" s="116">
        <v>36.126996313600003</v>
      </c>
    </row>
    <row r="408" spans="1:6" ht="23.15" x14ac:dyDescent="0.35">
      <c r="A408" s="134" t="s">
        <v>1671</v>
      </c>
      <c r="B408" s="135" t="s">
        <v>1672</v>
      </c>
      <c r="C408" s="134" t="s">
        <v>1673</v>
      </c>
      <c r="D408" s="120" t="s">
        <v>2482</v>
      </c>
      <c r="E408" s="120" t="s">
        <v>1670</v>
      </c>
      <c r="F408" s="116">
        <v>3.1109639501999999</v>
      </c>
    </row>
    <row r="409" spans="1:6" x14ac:dyDescent="0.35">
      <c r="A409" s="134" t="s">
        <v>1674</v>
      </c>
      <c r="B409" s="135" t="s">
        <v>1675</v>
      </c>
      <c r="C409" s="134" t="s">
        <v>1676</v>
      </c>
      <c r="D409" s="120" t="s">
        <v>2482</v>
      </c>
      <c r="E409" s="120" t="s">
        <v>1670</v>
      </c>
      <c r="F409" s="116">
        <v>9.2998271630999998</v>
      </c>
    </row>
    <row r="410" spans="1:6" ht="46.3" x14ac:dyDescent="0.35">
      <c r="A410" s="134" t="s">
        <v>1677</v>
      </c>
      <c r="B410" s="135" t="s">
        <v>1678</v>
      </c>
      <c r="C410" s="134" t="s">
        <v>1679</v>
      </c>
      <c r="D410" s="120" t="s">
        <v>2483</v>
      </c>
      <c r="E410" s="120" t="s">
        <v>1680</v>
      </c>
      <c r="F410" s="116">
        <v>101.92328057559999</v>
      </c>
    </row>
    <row r="411" spans="1:6" ht="23.15" x14ac:dyDescent="0.35">
      <c r="A411" s="134" t="s">
        <v>1696</v>
      </c>
      <c r="B411" s="135" t="s">
        <v>1697</v>
      </c>
      <c r="C411" s="134" t="s">
        <v>2484</v>
      </c>
      <c r="D411" s="120" t="s">
        <v>2485</v>
      </c>
      <c r="E411" s="120" t="s">
        <v>1695</v>
      </c>
      <c r="F411" s="116">
        <v>15.872333280399999</v>
      </c>
    </row>
    <row r="412" spans="1:6" x14ac:dyDescent="0.35">
      <c r="A412" s="134" t="s">
        <v>1711</v>
      </c>
      <c r="B412" s="135" t="s">
        <v>1712</v>
      </c>
      <c r="C412" s="134" t="s">
        <v>2486</v>
      </c>
      <c r="D412" s="120" t="s">
        <v>2470</v>
      </c>
      <c r="E412" s="120" t="s">
        <v>1710</v>
      </c>
      <c r="F412" s="116">
        <v>5.2114725557999995</v>
      </c>
    </row>
    <row r="413" spans="1:6" ht="46.3" x14ac:dyDescent="0.35">
      <c r="A413" s="134" t="s">
        <v>1714</v>
      </c>
      <c r="B413" s="135" t="s">
        <v>1715</v>
      </c>
      <c r="C413" s="134" t="s">
        <v>2487</v>
      </c>
      <c r="D413" s="120" t="s">
        <v>2488</v>
      </c>
      <c r="E413" s="120" t="s">
        <v>1710</v>
      </c>
      <c r="F413" s="116">
        <v>14.896201028</v>
      </c>
    </row>
    <row r="414" spans="1:6" ht="46.3" x14ac:dyDescent="0.35">
      <c r="A414" s="134" t="s">
        <v>1717</v>
      </c>
      <c r="B414" s="135" t="s">
        <v>1718</v>
      </c>
      <c r="C414" s="134" t="s">
        <v>2489</v>
      </c>
      <c r="D414" s="120" t="s">
        <v>2488</v>
      </c>
      <c r="E414" s="120" t="s">
        <v>1710</v>
      </c>
      <c r="F414" s="116">
        <v>74.8507584253</v>
      </c>
    </row>
    <row r="415" spans="1:6" x14ac:dyDescent="0.35">
      <c r="A415" s="134" t="s">
        <v>1723</v>
      </c>
      <c r="B415" s="135"/>
      <c r="C415" s="134" t="s">
        <v>1724</v>
      </c>
      <c r="D415" s="120" t="s">
        <v>2490</v>
      </c>
      <c r="E415" s="120" t="s">
        <v>1710</v>
      </c>
      <c r="F415" s="116">
        <v>41.908025005500001</v>
      </c>
    </row>
    <row r="416" spans="1:6" ht="46.3" x14ac:dyDescent="0.35">
      <c r="A416" s="134" t="s">
        <v>1725</v>
      </c>
      <c r="B416" s="135" t="s">
        <v>1726</v>
      </c>
      <c r="C416" s="134" t="s">
        <v>1727</v>
      </c>
      <c r="D416" s="120" t="s">
        <v>2491</v>
      </c>
      <c r="E416" s="120" t="s">
        <v>1710</v>
      </c>
      <c r="F416" s="116">
        <v>197.69148104659999</v>
      </c>
    </row>
    <row r="417" spans="1:11" ht="34.75" x14ac:dyDescent="0.35">
      <c r="A417" s="136" t="s">
        <v>1731</v>
      </c>
      <c r="B417" s="135" t="s">
        <v>2492</v>
      </c>
      <c r="C417" s="136" t="s">
        <v>1733</v>
      </c>
      <c r="D417" s="120">
        <v>0</v>
      </c>
      <c r="E417" s="120">
        <v>0</v>
      </c>
      <c r="F417" s="116">
        <v>0</v>
      </c>
    </row>
    <row r="418" spans="1:11" x14ac:dyDescent="0.35">
      <c r="A418" s="127"/>
      <c r="B418" s="139"/>
      <c r="C418" s="127"/>
      <c r="D418" s="127"/>
      <c r="E418" s="127"/>
      <c r="F418" s="57"/>
    </row>
    <row r="419" spans="1:11" x14ac:dyDescent="0.35">
      <c r="A419" s="127"/>
      <c r="B419" s="139"/>
      <c r="C419" s="127"/>
      <c r="D419" s="127"/>
      <c r="E419" s="127"/>
      <c r="F419" s="57"/>
    </row>
    <row r="423" spans="1:11" x14ac:dyDescent="0.35">
      <c r="A423" s="119" t="s">
        <v>2154</v>
      </c>
      <c r="B423" s="138"/>
      <c r="C423" s="119"/>
      <c r="D423" s="119"/>
      <c r="E423" s="119"/>
      <c r="F423" s="98"/>
      <c r="G423" s="98"/>
      <c r="H423" s="98"/>
      <c r="I423" s="98"/>
      <c r="J423" s="98"/>
      <c r="K423" s="98"/>
    </row>
    <row r="424" spans="1:11" x14ac:dyDescent="0.35">
      <c r="A424" s="119" t="s">
        <v>2122</v>
      </c>
      <c r="B424" s="138" t="s">
        <v>2123</v>
      </c>
      <c r="C424" s="119" t="s">
        <v>2124</v>
      </c>
      <c r="D424" s="119" t="s">
        <v>2125</v>
      </c>
      <c r="E424" s="119" t="s">
        <v>2163</v>
      </c>
      <c r="F424" s="98" t="s">
        <v>2129</v>
      </c>
      <c r="G424" s="98" t="s">
        <v>2153</v>
      </c>
      <c r="H424" s="98" t="s">
        <v>2013</v>
      </c>
      <c r="I424" s="98" t="s">
        <v>2014</v>
      </c>
      <c r="J424" s="98" t="s">
        <v>2155</v>
      </c>
      <c r="K424" s="98" t="s">
        <v>2156</v>
      </c>
    </row>
    <row r="425" spans="1:11" x14ac:dyDescent="0.35">
      <c r="A425" s="120" t="s">
        <v>2567</v>
      </c>
      <c r="B425" s="141" t="s">
        <v>2756</v>
      </c>
      <c r="C425" s="120" t="s">
        <v>2757</v>
      </c>
      <c r="D425" s="120" t="s">
        <v>2632</v>
      </c>
      <c r="E425" s="120" t="s">
        <v>2633</v>
      </c>
      <c r="F425" s="162">
        <v>7.2314697980999991</v>
      </c>
      <c r="G425" s="162">
        <v>55.491867494897626</v>
      </c>
      <c r="H425" s="162">
        <v>-2.4800708591674043</v>
      </c>
      <c r="I425" s="162">
        <v>13.87591727818544</v>
      </c>
      <c r="J425" s="166">
        <v>4.5643143372702442E-2</v>
      </c>
      <c r="K425" s="166">
        <v>0.76325088339222613</v>
      </c>
    </row>
    <row r="426" spans="1:11" x14ac:dyDescent="0.35">
      <c r="A426" s="120" t="s">
        <v>1836</v>
      </c>
      <c r="B426" s="141" t="s">
        <v>1837</v>
      </c>
      <c r="C426" s="120" t="s">
        <v>2631</v>
      </c>
      <c r="D426" s="120" t="s">
        <v>2632</v>
      </c>
      <c r="E426" s="120" t="s">
        <v>2633</v>
      </c>
      <c r="F426" s="162">
        <v>6.8815792388999997</v>
      </c>
      <c r="G426" s="162">
        <v>55.491867494897626</v>
      </c>
      <c r="H426" s="162">
        <v>-2.0117351215423258</v>
      </c>
      <c r="I426" s="162">
        <v>13.514149094614714</v>
      </c>
      <c r="J426" s="166">
        <v>4.9084097362772409E-2</v>
      </c>
      <c r="K426" s="166">
        <v>0.76325088339222613</v>
      </c>
    </row>
    <row r="427" spans="1:11" x14ac:dyDescent="0.35">
      <c r="A427" s="120" t="s">
        <v>1789</v>
      </c>
      <c r="B427" s="141" t="s">
        <v>1790</v>
      </c>
      <c r="C427" s="120" t="s">
        <v>2845</v>
      </c>
      <c r="D427" s="120" t="s">
        <v>2619</v>
      </c>
      <c r="E427" s="120" t="s">
        <v>2220</v>
      </c>
      <c r="F427" s="162">
        <v>9.4707894928999998</v>
      </c>
      <c r="G427" s="162">
        <v>33.19549860461381</v>
      </c>
      <c r="H427" s="162">
        <v>-2.1342004138338764</v>
      </c>
      <c r="I427" s="162">
        <v>9.4746431825083448</v>
      </c>
      <c r="J427" s="166">
        <v>4.1197832493852532E-2</v>
      </c>
      <c r="K427" s="166">
        <v>0.89026604068857595</v>
      </c>
    </row>
    <row r="428" spans="1:11" x14ac:dyDescent="0.35">
      <c r="A428" s="120" t="s">
        <v>2572</v>
      </c>
      <c r="B428" s="141" t="s">
        <v>1749</v>
      </c>
      <c r="C428" s="120" t="s">
        <v>2781</v>
      </c>
      <c r="D428" s="120" t="s">
        <v>2782</v>
      </c>
      <c r="E428" s="120" t="s">
        <v>2350</v>
      </c>
      <c r="F428" s="162">
        <v>1.7785718527000001</v>
      </c>
      <c r="G428" s="162">
        <v>9.7163757511867086</v>
      </c>
      <c r="H428" s="162">
        <v>-3.6390827517447661</v>
      </c>
      <c r="I428" s="162">
        <v>9.2867704006195968</v>
      </c>
      <c r="J428" s="166">
        <v>4.3081074225083872E-2</v>
      </c>
      <c r="K428" s="166">
        <v>0.84033149171270716</v>
      </c>
    </row>
    <row r="429" spans="1:11" ht="28.3" x14ac:dyDescent="0.35">
      <c r="A429" s="120" t="s">
        <v>1931</v>
      </c>
      <c r="B429" s="141" t="s">
        <v>1932</v>
      </c>
      <c r="C429" s="120" t="s">
        <v>2859</v>
      </c>
      <c r="D429" s="120" t="s">
        <v>2860</v>
      </c>
      <c r="E429" s="120" t="s">
        <v>2793</v>
      </c>
      <c r="F429" s="162">
        <v>7.4369495798000003</v>
      </c>
      <c r="G429" s="162">
        <v>29.365104290174752</v>
      </c>
      <c r="H429" s="162">
        <v>-2.5792619542619444</v>
      </c>
      <c r="I429" s="162">
        <v>9.2860941239032133</v>
      </c>
      <c r="J429" s="166">
        <v>5.062169440791095E-2</v>
      </c>
      <c r="K429" s="166">
        <v>0.83898217780982798</v>
      </c>
    </row>
    <row r="430" spans="1:11" x14ac:dyDescent="0.35">
      <c r="A430" s="120" t="s">
        <v>1787</v>
      </c>
      <c r="B430" s="141">
        <v>0</v>
      </c>
      <c r="C430" s="120" t="s">
        <v>1788</v>
      </c>
      <c r="D430" s="120" t="s">
        <v>2619</v>
      </c>
      <c r="E430" s="120" t="s">
        <v>2220</v>
      </c>
      <c r="F430" s="162">
        <v>8.7078015084000011</v>
      </c>
      <c r="G430" s="162">
        <v>33.19549860461381</v>
      </c>
      <c r="H430" s="162">
        <v>-2.017397741995191</v>
      </c>
      <c r="I430" s="162">
        <v>9.1385553649704523</v>
      </c>
      <c r="J430" s="166">
        <v>4.2506969717706469E-2</v>
      </c>
      <c r="K430" s="166">
        <v>0.89026604068857595</v>
      </c>
    </row>
    <row r="431" spans="1:11" x14ac:dyDescent="0.35">
      <c r="A431" s="120" t="s">
        <v>2601</v>
      </c>
      <c r="B431" s="141">
        <v>0</v>
      </c>
      <c r="C431" s="120" t="s">
        <v>1848</v>
      </c>
      <c r="D431" s="120" t="s">
        <v>2846</v>
      </c>
      <c r="E431" s="120" t="s">
        <v>1680</v>
      </c>
      <c r="F431" s="162">
        <v>6.2653394840000001</v>
      </c>
      <c r="G431" s="162">
        <v>39.57348093364353</v>
      </c>
      <c r="H431" s="162">
        <v>-4.8492685686575649</v>
      </c>
      <c r="I431" s="162">
        <v>9.045859230640005</v>
      </c>
      <c r="J431" s="166">
        <v>3.3308189103269187E-2</v>
      </c>
      <c r="K431" s="166">
        <v>0.81721739687830519</v>
      </c>
    </row>
    <row r="432" spans="1:11" x14ac:dyDescent="0.35">
      <c r="A432" s="120" t="s">
        <v>1791</v>
      </c>
      <c r="B432" s="141" t="s">
        <v>1792</v>
      </c>
      <c r="C432" s="120" t="s">
        <v>2618</v>
      </c>
      <c r="D432" s="120" t="s">
        <v>2619</v>
      </c>
      <c r="E432" s="120" t="s">
        <v>2220</v>
      </c>
      <c r="F432" s="162">
        <v>7.9988748573999997</v>
      </c>
      <c r="G432" s="162">
        <v>33.19549860461381</v>
      </c>
      <c r="H432" s="162">
        <v>-2.18373493975905</v>
      </c>
      <c r="I432" s="162">
        <v>8.8571823620662045</v>
      </c>
      <c r="J432" s="166">
        <v>4.275450437548086E-2</v>
      </c>
      <c r="K432" s="166">
        <v>0.89026604068857595</v>
      </c>
    </row>
    <row r="433" spans="1:11" x14ac:dyDescent="0.35">
      <c r="A433" s="120" t="s">
        <v>1838</v>
      </c>
      <c r="B433" s="141">
        <v>0</v>
      </c>
      <c r="C433" s="120" t="s">
        <v>1839</v>
      </c>
      <c r="D433" s="120" t="s">
        <v>2668</v>
      </c>
      <c r="E433" s="120" t="s">
        <v>2633</v>
      </c>
      <c r="F433" s="162">
        <v>7.5702374140999993</v>
      </c>
      <c r="G433" s="162">
        <v>55.491867494897626</v>
      </c>
      <c r="H433" s="162">
        <v>-1.7445132245357386</v>
      </c>
      <c r="I433" s="162">
        <v>8.7464957949539421</v>
      </c>
      <c r="J433" s="166">
        <v>3.84926861912811E-2</v>
      </c>
      <c r="K433" s="166">
        <v>0.76325088339222613</v>
      </c>
    </row>
    <row r="434" spans="1:11" x14ac:dyDescent="0.35">
      <c r="A434" s="120" t="s">
        <v>2551</v>
      </c>
      <c r="B434" s="141" t="s">
        <v>1952</v>
      </c>
      <c r="C434" s="120" t="s">
        <v>2721</v>
      </c>
      <c r="D434" s="120" t="s">
        <v>2610</v>
      </c>
      <c r="E434" s="120" t="s">
        <v>2437</v>
      </c>
      <c r="F434" s="162">
        <v>6.2400076377999998</v>
      </c>
      <c r="G434" s="162">
        <v>24.365449115174183</v>
      </c>
      <c r="H434" s="162">
        <v>-2.6417436887846599</v>
      </c>
      <c r="I434" s="162">
        <v>8.5696765292043633</v>
      </c>
      <c r="J434" s="166"/>
      <c r="K434" s="166">
        <v>0.88546448087431695</v>
      </c>
    </row>
    <row r="435" spans="1:11" x14ac:dyDescent="0.35">
      <c r="A435" s="120" t="s">
        <v>1842</v>
      </c>
      <c r="B435" s="141">
        <v>0</v>
      </c>
      <c r="C435" s="120" t="s">
        <v>1843</v>
      </c>
      <c r="D435" s="120" t="s">
        <v>2767</v>
      </c>
      <c r="E435" s="120" t="s">
        <v>1680</v>
      </c>
      <c r="F435" s="162">
        <v>7.9407825929999998</v>
      </c>
      <c r="G435" s="162">
        <v>39.57348093364353</v>
      </c>
      <c r="H435" s="162">
        <v>-2.1139705882352993</v>
      </c>
      <c r="I435" s="162">
        <v>8.5290190842692049</v>
      </c>
      <c r="J435" s="166">
        <v>4.2452961111136847E-2</v>
      </c>
      <c r="K435" s="166">
        <v>0.81721739687830519</v>
      </c>
    </row>
    <row r="436" spans="1:11" x14ac:dyDescent="0.35">
      <c r="A436" s="120" t="s">
        <v>1933</v>
      </c>
      <c r="B436" s="141" t="s">
        <v>1934</v>
      </c>
      <c r="C436" s="120" t="s">
        <v>2795</v>
      </c>
      <c r="D436" s="120" t="s">
        <v>2796</v>
      </c>
      <c r="E436" s="120" t="s">
        <v>2793</v>
      </c>
      <c r="F436" s="162">
        <v>5.4356838271000001</v>
      </c>
      <c r="G436" s="162">
        <v>29.365104290174752</v>
      </c>
      <c r="H436" s="162">
        <v>-5.9490909090909154</v>
      </c>
      <c r="I436" s="162">
        <v>8.3207261724659496</v>
      </c>
      <c r="J436" s="166">
        <v>6.5116293028453218E-2</v>
      </c>
      <c r="K436" s="166">
        <v>0.83898217780982798</v>
      </c>
    </row>
    <row r="437" spans="1:11" x14ac:dyDescent="0.35">
      <c r="A437" s="120" t="s">
        <v>1844</v>
      </c>
      <c r="B437" s="141" t="s">
        <v>1845</v>
      </c>
      <c r="C437" s="120" t="s">
        <v>2784</v>
      </c>
      <c r="D437" s="120" t="s">
        <v>2767</v>
      </c>
      <c r="E437" s="120" t="s">
        <v>1680</v>
      </c>
      <c r="F437" s="162">
        <v>8.6073088057000007</v>
      </c>
      <c r="G437" s="162">
        <v>39.57348093364353</v>
      </c>
      <c r="H437" s="162">
        <v>-2.631782645715615</v>
      </c>
      <c r="I437" s="162">
        <v>8.1152040735142101</v>
      </c>
      <c r="J437" s="166">
        <v>3.9788151734906886E-2</v>
      </c>
      <c r="K437" s="166">
        <v>0.81721739687830519</v>
      </c>
    </row>
    <row r="438" spans="1:11" x14ac:dyDescent="0.35">
      <c r="A438" s="120" t="s">
        <v>1759</v>
      </c>
      <c r="B438" s="141" t="s">
        <v>1760</v>
      </c>
      <c r="C438" s="120" t="s">
        <v>2728</v>
      </c>
      <c r="D438" s="120" t="s">
        <v>2729</v>
      </c>
      <c r="E438" s="120" t="s">
        <v>1761</v>
      </c>
      <c r="F438" s="162">
        <v>7.6924783260999998</v>
      </c>
      <c r="G438" s="162">
        <v>17.974020210884557</v>
      </c>
      <c r="H438" s="162">
        <v>-4.8505781648896216</v>
      </c>
      <c r="I438" s="162">
        <v>8.0504515727187744</v>
      </c>
      <c r="J438" s="166">
        <v>4.6692608613105958E-2</v>
      </c>
      <c r="K438" s="166">
        <v>0.8879839619095351</v>
      </c>
    </row>
    <row r="439" spans="1:11" x14ac:dyDescent="0.35">
      <c r="A439" s="120" t="s">
        <v>1958</v>
      </c>
      <c r="B439" s="141" t="s">
        <v>1959</v>
      </c>
      <c r="C439" s="120" t="s">
        <v>2765</v>
      </c>
      <c r="D439" s="120" t="s">
        <v>2766</v>
      </c>
      <c r="E439" s="120" t="s">
        <v>2649</v>
      </c>
      <c r="F439" s="162">
        <v>9.5785295923000007</v>
      </c>
      <c r="G439" s="162">
        <v>19.952642308285949</v>
      </c>
      <c r="H439" s="162">
        <v>-1.8050541516245424</v>
      </c>
      <c r="I439" s="162">
        <v>8.0476900149031199</v>
      </c>
      <c r="J439" s="166">
        <v>4.3448163276080129E-2</v>
      </c>
      <c r="K439" s="166">
        <v>0.93207829714407953</v>
      </c>
    </row>
    <row r="440" spans="1:11" x14ac:dyDescent="0.35">
      <c r="A440" s="120" t="s">
        <v>2517</v>
      </c>
      <c r="B440" s="141" t="s">
        <v>1950</v>
      </c>
      <c r="C440" s="120" t="s">
        <v>2655</v>
      </c>
      <c r="D440" s="120" t="s">
        <v>2610</v>
      </c>
      <c r="E440" s="120" t="s">
        <v>2437</v>
      </c>
      <c r="F440" s="162">
        <v>7.8714298347000007</v>
      </c>
      <c r="G440" s="162">
        <v>24.365449115174183</v>
      </c>
      <c r="H440" s="162">
        <v>-2.7044025157232796</v>
      </c>
      <c r="I440" s="162">
        <v>8.0027835768963111</v>
      </c>
      <c r="J440" s="166">
        <v>4.8156630130332015E-2</v>
      </c>
      <c r="K440" s="166">
        <v>0.88546448087431695</v>
      </c>
    </row>
    <row r="441" spans="1:11" x14ac:dyDescent="0.35">
      <c r="A441" s="120" t="s">
        <v>1960</v>
      </c>
      <c r="B441" s="141" t="s">
        <v>1961</v>
      </c>
      <c r="C441" s="120" t="s">
        <v>2647</v>
      </c>
      <c r="D441" s="120" t="s">
        <v>2648</v>
      </c>
      <c r="E441" s="120" t="s">
        <v>2649</v>
      </c>
      <c r="F441" s="162">
        <v>9.6567762884999997</v>
      </c>
      <c r="G441" s="162">
        <v>19.952642308285949</v>
      </c>
      <c r="H441" s="162">
        <v>-1.6871165644171793</v>
      </c>
      <c r="I441" s="162">
        <v>7.9905063291139218</v>
      </c>
      <c r="J441" s="166">
        <v>3.7689132303537501E-2</v>
      </c>
      <c r="K441" s="166">
        <v>0.93207829714407953</v>
      </c>
    </row>
    <row r="442" spans="1:11" x14ac:dyDescent="0.35">
      <c r="A442" s="120" t="s">
        <v>1954</v>
      </c>
      <c r="B442" s="141" t="s">
        <v>1955</v>
      </c>
      <c r="C442" s="120" t="s">
        <v>2807</v>
      </c>
      <c r="D442" s="120" t="s">
        <v>2808</v>
      </c>
      <c r="E442" s="120" t="s">
        <v>2286</v>
      </c>
      <c r="F442" s="162">
        <v>6.5333221087000002</v>
      </c>
      <c r="G442" s="162">
        <v>1.7365662707340994</v>
      </c>
      <c r="H442" s="162">
        <v>-3.3002188920693634</v>
      </c>
      <c r="I442" s="162">
        <v>7.8448275862068941</v>
      </c>
      <c r="J442" s="166">
        <v>4.8467839338545177E-2</v>
      </c>
      <c r="K442" s="166">
        <v>0.83051689860834987</v>
      </c>
    </row>
    <row r="443" spans="1:11" x14ac:dyDescent="0.35">
      <c r="A443" s="120" t="s">
        <v>2511</v>
      </c>
      <c r="B443" s="141" t="s">
        <v>1951</v>
      </c>
      <c r="C443" s="120" t="s">
        <v>2609</v>
      </c>
      <c r="D443" s="120" t="s">
        <v>2610</v>
      </c>
      <c r="E443" s="120" t="s">
        <v>2437</v>
      </c>
      <c r="F443" s="162">
        <v>8.3955724632000006</v>
      </c>
      <c r="G443" s="162">
        <v>24.365449115174183</v>
      </c>
      <c r="H443" s="162">
        <v>-2.6800670016750336</v>
      </c>
      <c r="I443" s="162">
        <v>7.5645756457564595</v>
      </c>
      <c r="J443" s="166">
        <v>4.5314124266554331E-2</v>
      </c>
      <c r="K443" s="166">
        <v>0.88546448087431695</v>
      </c>
    </row>
    <row r="444" spans="1:11" x14ac:dyDescent="0.35">
      <c r="A444" s="120" t="s">
        <v>1948</v>
      </c>
      <c r="B444" s="141" t="s">
        <v>1949</v>
      </c>
      <c r="C444" s="120" t="s">
        <v>2698</v>
      </c>
      <c r="D444" s="120" t="s">
        <v>2610</v>
      </c>
      <c r="E444" s="120" t="s">
        <v>2437</v>
      </c>
      <c r="F444" s="162">
        <v>7.2285931515000001</v>
      </c>
      <c r="G444" s="162">
        <v>24.365449115174183</v>
      </c>
      <c r="H444" s="162">
        <v>-2.4830032515518625</v>
      </c>
      <c r="I444" s="162">
        <v>7.5572891272550109</v>
      </c>
      <c r="J444" s="166"/>
      <c r="K444" s="166">
        <v>0.88546448087431695</v>
      </c>
    </row>
    <row r="445" spans="1:11" x14ac:dyDescent="0.35">
      <c r="A445" s="120" t="s">
        <v>2578</v>
      </c>
      <c r="B445" s="141" t="s">
        <v>1758</v>
      </c>
      <c r="C445" s="120" t="s">
        <v>2804</v>
      </c>
      <c r="D445" s="120" t="s">
        <v>2805</v>
      </c>
      <c r="E445" s="120" t="s">
        <v>2308</v>
      </c>
      <c r="F445" s="162">
        <v>5.8926493685999999</v>
      </c>
      <c r="G445" s="162">
        <v>24.102196334246173</v>
      </c>
      <c r="H445" s="162">
        <v>-4.6872525732383155</v>
      </c>
      <c r="I445" s="162">
        <v>7.4765579619948426</v>
      </c>
      <c r="J445" s="166">
        <v>5.5390754211023491E-2</v>
      </c>
      <c r="K445" s="166">
        <v>0.81037596453784266</v>
      </c>
    </row>
    <row r="446" spans="1:11" x14ac:dyDescent="0.35">
      <c r="A446" s="120" t="s">
        <v>2516</v>
      </c>
      <c r="B446" s="141" t="s">
        <v>1746</v>
      </c>
      <c r="C446" s="120" t="s">
        <v>2653</v>
      </c>
      <c r="D446" s="120" t="s">
        <v>2654</v>
      </c>
      <c r="E446" s="120" t="s">
        <v>1647</v>
      </c>
      <c r="F446" s="162">
        <v>8.2512459608000004</v>
      </c>
      <c r="G446" s="162">
        <v>13.951083407403075</v>
      </c>
      <c r="H446" s="162">
        <v>-4.4180418041804197</v>
      </c>
      <c r="I446" s="162">
        <v>7.4588769143505358</v>
      </c>
      <c r="J446" s="166">
        <v>3.3622144990826587E-2</v>
      </c>
      <c r="K446" s="166">
        <v>0.80628444763958784</v>
      </c>
    </row>
    <row r="447" spans="1:11" x14ac:dyDescent="0.35">
      <c r="A447" s="120" t="s">
        <v>2563</v>
      </c>
      <c r="B447" s="141" t="s">
        <v>1806</v>
      </c>
      <c r="C447" s="120" t="s">
        <v>2747</v>
      </c>
      <c r="D447" s="120" t="s">
        <v>2612</v>
      </c>
      <c r="E447" s="120" t="s">
        <v>2220</v>
      </c>
      <c r="F447" s="162">
        <v>7.6007282140000001</v>
      </c>
      <c r="G447" s="162">
        <v>33.19549860461381</v>
      </c>
      <c r="H447" s="162">
        <v>-3.7168758716875763</v>
      </c>
      <c r="I447" s="162">
        <v>7.3966642494561237</v>
      </c>
      <c r="J447" s="166"/>
      <c r="K447" s="166">
        <v>0.89026604068857595</v>
      </c>
    </row>
    <row r="448" spans="1:11" x14ac:dyDescent="0.35">
      <c r="A448" s="120" t="s">
        <v>2580</v>
      </c>
      <c r="B448" s="141">
        <v>0</v>
      </c>
      <c r="C448" s="120" t="s">
        <v>2810</v>
      </c>
      <c r="D448" s="120" t="s">
        <v>2811</v>
      </c>
      <c r="E448" s="120" t="s">
        <v>2286</v>
      </c>
      <c r="F448" s="162">
        <v>8.8156276261999995</v>
      </c>
      <c r="G448" s="162">
        <v>1.7365662707340994</v>
      </c>
      <c r="H448" s="162">
        <v>-1.4050091631032262</v>
      </c>
      <c r="I448" s="162">
        <v>7.3401877514528255</v>
      </c>
      <c r="J448" s="166">
        <v>3.741954927768712E-2</v>
      </c>
      <c r="K448" s="166">
        <v>0.83051689860834987</v>
      </c>
    </row>
    <row r="449" spans="1:11" x14ac:dyDescent="0.35">
      <c r="A449" s="120" t="s">
        <v>2529</v>
      </c>
      <c r="B449" s="141" t="s">
        <v>1808</v>
      </c>
      <c r="C449" s="120" t="s">
        <v>2679</v>
      </c>
      <c r="D449" s="120" t="s">
        <v>2612</v>
      </c>
      <c r="E449" s="120" t="s">
        <v>2220</v>
      </c>
      <c r="F449" s="162">
        <v>6.4726379873999997</v>
      </c>
      <c r="G449" s="162">
        <v>33.19549860461381</v>
      </c>
      <c r="H449" s="162">
        <v>-4.2422992299229794</v>
      </c>
      <c r="I449" s="162">
        <v>7.3162052522952115</v>
      </c>
      <c r="J449" s="166"/>
      <c r="K449" s="166">
        <v>0.89026604068857595</v>
      </c>
    </row>
    <row r="450" spans="1:11" x14ac:dyDescent="0.35">
      <c r="A450" s="120" t="s">
        <v>2532</v>
      </c>
      <c r="B450" s="141">
        <v>0</v>
      </c>
      <c r="C450" s="120" t="s">
        <v>1757</v>
      </c>
      <c r="D450" s="120" t="s">
        <v>2684</v>
      </c>
      <c r="E450" s="120" t="s">
        <v>2308</v>
      </c>
      <c r="F450" s="162">
        <v>5.9258907549000002</v>
      </c>
      <c r="G450" s="162">
        <v>24.102196334246173</v>
      </c>
      <c r="H450" s="162">
        <v>-5.1395007342143941</v>
      </c>
      <c r="I450" s="162">
        <v>7.2030651340996235</v>
      </c>
      <c r="J450" s="166">
        <v>5.4147246592957124E-2</v>
      </c>
      <c r="K450" s="166">
        <v>0.81037596453784266</v>
      </c>
    </row>
    <row r="451" spans="1:11" x14ac:dyDescent="0.35">
      <c r="A451" s="120" t="s">
        <v>1914</v>
      </c>
      <c r="B451" s="141" t="s">
        <v>1915</v>
      </c>
      <c r="C451" s="120" t="s">
        <v>2799</v>
      </c>
      <c r="D451" s="120" t="s">
        <v>2800</v>
      </c>
      <c r="E451" s="120" t="s">
        <v>1913</v>
      </c>
      <c r="F451" s="162">
        <v>5.9420514334000005</v>
      </c>
      <c r="G451" s="162">
        <v>32.118216241752364</v>
      </c>
      <c r="H451" s="162">
        <v>-5.5819991345737865</v>
      </c>
      <c r="I451" s="162">
        <v>7.1251035625517654</v>
      </c>
      <c r="J451" s="166">
        <v>4.2791297132265683E-2</v>
      </c>
      <c r="K451" s="166">
        <v>0.55094786729857825</v>
      </c>
    </row>
    <row r="452" spans="1:11" x14ac:dyDescent="0.35">
      <c r="A452" s="120" t="s">
        <v>2588</v>
      </c>
      <c r="B452" s="141" t="s">
        <v>1841</v>
      </c>
      <c r="C452" s="120" t="s">
        <v>2828</v>
      </c>
      <c r="D452" s="120" t="s">
        <v>2829</v>
      </c>
      <c r="E452" s="120" t="s">
        <v>2633</v>
      </c>
      <c r="F452" s="162">
        <v>6.1197125855999994</v>
      </c>
      <c r="G452" s="162">
        <v>55.491867494897626</v>
      </c>
      <c r="H452" s="162">
        <v>-2.5535969509290286</v>
      </c>
      <c r="I452" s="162">
        <v>7.046847203004539</v>
      </c>
      <c r="J452" s="166">
        <v>4.3568396168368655E-2</v>
      </c>
      <c r="K452" s="166">
        <v>0.76325088339222613</v>
      </c>
    </row>
    <row r="453" spans="1:11" x14ac:dyDescent="0.35">
      <c r="A453" s="120" t="s">
        <v>2547</v>
      </c>
      <c r="B453" s="141" t="s">
        <v>1744</v>
      </c>
      <c r="C453" s="120" t="s">
        <v>2713</v>
      </c>
      <c r="D453" s="120" t="s">
        <v>2654</v>
      </c>
      <c r="E453" s="120" t="s">
        <v>1647</v>
      </c>
      <c r="F453" s="162">
        <v>8.7488840117999995</v>
      </c>
      <c r="G453" s="162">
        <v>13.951083407403075</v>
      </c>
      <c r="H453" s="162">
        <v>-3.9999999999999982</v>
      </c>
      <c r="I453" s="162">
        <v>7.0457976849521726</v>
      </c>
      <c r="J453" s="166">
        <v>3.1485387235207996E-2</v>
      </c>
      <c r="K453" s="166">
        <v>0.80628444763958784</v>
      </c>
    </row>
    <row r="454" spans="1:11" x14ac:dyDescent="0.35">
      <c r="A454" s="120" t="s">
        <v>2531</v>
      </c>
      <c r="B454" s="141" t="s">
        <v>1770</v>
      </c>
      <c r="C454" s="120" t="s">
        <v>2682</v>
      </c>
      <c r="D454" s="120" t="s">
        <v>2683</v>
      </c>
      <c r="E454" s="120" t="s">
        <v>1761</v>
      </c>
      <c r="F454" s="162">
        <v>8.4869232337000007</v>
      </c>
      <c r="G454" s="162">
        <v>17.974020210884557</v>
      </c>
      <c r="H454" s="162">
        <v>-3.5853976531942595</v>
      </c>
      <c r="I454" s="162">
        <v>6.8965517241379182</v>
      </c>
      <c r="J454" s="166">
        <v>3.9422352200364302E-2</v>
      </c>
      <c r="K454" s="166">
        <v>0.8879839619095351</v>
      </c>
    </row>
    <row r="455" spans="1:11" x14ac:dyDescent="0.35">
      <c r="A455" s="120" t="s">
        <v>1824</v>
      </c>
      <c r="B455" s="141" t="s">
        <v>1825</v>
      </c>
      <c r="C455" s="120" t="s">
        <v>2753</v>
      </c>
      <c r="D455" s="120" t="s">
        <v>2749</v>
      </c>
      <c r="E455" s="120" t="s">
        <v>1666</v>
      </c>
      <c r="F455" s="162">
        <v>6.7199644202999993</v>
      </c>
      <c r="G455" s="162">
        <v>28.471438124420796</v>
      </c>
      <c r="H455" s="162">
        <v>-2.0828890310656218</v>
      </c>
      <c r="I455" s="162">
        <v>6.8929268658957712</v>
      </c>
      <c r="J455" s="166">
        <v>4.1023774769852181E-2</v>
      </c>
      <c r="K455" s="166">
        <v>0.78556723371979631</v>
      </c>
    </row>
    <row r="456" spans="1:11" x14ac:dyDescent="0.35">
      <c r="A456" s="120" t="s">
        <v>2555</v>
      </c>
      <c r="B456" s="141" t="s">
        <v>1965</v>
      </c>
      <c r="C456" s="120" t="s">
        <v>2734</v>
      </c>
      <c r="D456" s="120" t="s">
        <v>2735</v>
      </c>
      <c r="E456" s="120" t="s">
        <v>2649</v>
      </c>
      <c r="F456" s="162">
        <v>8.4778848116999992</v>
      </c>
      <c r="G456" s="162">
        <v>19.952642308285949</v>
      </c>
      <c r="H456" s="162">
        <v>-1.9881380001670741</v>
      </c>
      <c r="I456" s="162">
        <v>6.8815182082407267</v>
      </c>
      <c r="J456" s="166">
        <v>2.9040663912117046E-2</v>
      </c>
      <c r="K456" s="166">
        <v>0.93207829714407953</v>
      </c>
    </row>
    <row r="457" spans="1:11" x14ac:dyDescent="0.35">
      <c r="A457" s="120" t="s">
        <v>419</v>
      </c>
      <c r="B457" s="141">
        <v>0</v>
      </c>
      <c r="C457" s="120" t="s">
        <v>420</v>
      </c>
      <c r="D457" s="120" t="s">
        <v>2783</v>
      </c>
      <c r="E457" s="120" t="s">
        <v>2217</v>
      </c>
      <c r="F457" s="162">
        <v>10.0039859271</v>
      </c>
      <c r="G457" s="162">
        <v>34.523942171614848</v>
      </c>
      <c r="H457" s="162">
        <v>-2.0113242626552919</v>
      </c>
      <c r="I457" s="162">
        <v>6.8745381619707988</v>
      </c>
      <c r="J457" s="166">
        <v>3.1603948220100299E-2</v>
      </c>
      <c r="K457" s="166">
        <v>0.69998640935036693</v>
      </c>
    </row>
    <row r="458" spans="1:11" x14ac:dyDescent="0.35">
      <c r="A458" s="120" t="s">
        <v>2593</v>
      </c>
      <c r="B458" s="141" t="s">
        <v>1821</v>
      </c>
      <c r="C458" s="120" t="s">
        <v>2836</v>
      </c>
      <c r="D458" s="120" t="s">
        <v>2837</v>
      </c>
      <c r="E458" s="120" t="s">
        <v>2262</v>
      </c>
      <c r="F458" s="162">
        <v>2.1049897747999999</v>
      </c>
      <c r="G458" s="162">
        <v>27.693064854626748</v>
      </c>
      <c r="H458" s="162">
        <v>-2.1561189858255205</v>
      </c>
      <c r="I458" s="162">
        <v>6.8100000000000049</v>
      </c>
      <c r="J458" s="166">
        <v>3.1290966220994851E-2</v>
      </c>
      <c r="K458" s="166">
        <v>0.77749752274569861</v>
      </c>
    </row>
    <row r="459" spans="1:11" x14ac:dyDescent="0.35">
      <c r="A459" s="120" t="s">
        <v>2603</v>
      </c>
      <c r="B459" s="141">
        <v>0</v>
      </c>
      <c r="C459" s="120" t="s">
        <v>1882</v>
      </c>
      <c r="D459" s="120" t="s">
        <v>2849</v>
      </c>
      <c r="E459" s="120" t="s">
        <v>1706</v>
      </c>
      <c r="F459" s="162">
        <v>7.7154257641999999</v>
      </c>
      <c r="G459" s="162">
        <v>22.063784262392534</v>
      </c>
      <c r="H459" s="162">
        <v>-2.0958083832335324</v>
      </c>
      <c r="I459" s="162">
        <v>6.74329501915709</v>
      </c>
      <c r="J459" s="166">
        <v>4.2248932292070759E-2</v>
      </c>
      <c r="K459" s="166">
        <v>0.84142705543483753</v>
      </c>
    </row>
    <row r="460" spans="1:11" x14ac:dyDescent="0.35">
      <c r="A460" s="120" t="s">
        <v>1795</v>
      </c>
      <c r="B460" s="141" t="s">
        <v>1796</v>
      </c>
      <c r="C460" s="120" t="s">
        <v>2616</v>
      </c>
      <c r="D460" s="120" t="s">
        <v>2617</v>
      </c>
      <c r="E460" s="120" t="s">
        <v>2220</v>
      </c>
      <c r="F460" s="162">
        <v>9.3047767216999997</v>
      </c>
      <c r="G460" s="162">
        <v>33.19549860461381</v>
      </c>
      <c r="H460" s="162">
        <v>-2.484143763213527</v>
      </c>
      <c r="I460" s="162">
        <v>6.736035049288061</v>
      </c>
      <c r="J460" s="166">
        <v>4.1447325650598901E-2</v>
      </c>
      <c r="K460" s="166">
        <v>0.89026604068857595</v>
      </c>
    </row>
    <row r="461" spans="1:11" x14ac:dyDescent="0.35">
      <c r="A461" s="120" t="s">
        <v>403</v>
      </c>
      <c r="B461" s="141" t="s">
        <v>1797</v>
      </c>
      <c r="C461" s="120" t="s">
        <v>404</v>
      </c>
      <c r="D461" s="120" t="s">
        <v>2627</v>
      </c>
      <c r="E461" s="120" t="s">
        <v>2220</v>
      </c>
      <c r="F461" s="162">
        <v>10.185165453</v>
      </c>
      <c r="G461" s="162">
        <v>33.19549860461381</v>
      </c>
      <c r="H461" s="162">
        <v>-2.5023169601482813</v>
      </c>
      <c r="I461" s="162">
        <v>6.6832572811168545</v>
      </c>
      <c r="J461" s="166">
        <v>3.8899208812600762E-2</v>
      </c>
      <c r="K461" s="166">
        <v>0.89026604068857595</v>
      </c>
    </row>
    <row r="462" spans="1:11" x14ac:dyDescent="0.35">
      <c r="A462" s="120" t="s">
        <v>2592</v>
      </c>
      <c r="B462" s="141">
        <v>0</v>
      </c>
      <c r="C462" s="120" t="s">
        <v>2834</v>
      </c>
      <c r="D462" s="120" t="s">
        <v>2835</v>
      </c>
      <c r="E462" s="120" t="s">
        <v>2304</v>
      </c>
      <c r="F462" s="162">
        <v>2.9279124839999997</v>
      </c>
      <c r="G462" s="162">
        <v>19.113802148422735</v>
      </c>
      <c r="H462" s="162">
        <v>-3.8877282223635166</v>
      </c>
      <c r="I462" s="162">
        <v>6.6799999999999971</v>
      </c>
      <c r="J462" s="166">
        <v>3.5366072491855027E-2</v>
      </c>
      <c r="K462" s="166">
        <v>0.88156913902348122</v>
      </c>
    </row>
    <row r="463" spans="1:11" x14ac:dyDescent="0.35">
      <c r="A463" s="120" t="s">
        <v>1822</v>
      </c>
      <c r="B463" s="141" t="s">
        <v>1823</v>
      </c>
      <c r="C463" s="120" t="s">
        <v>2750</v>
      </c>
      <c r="D463" s="120" t="s">
        <v>2699</v>
      </c>
      <c r="E463" s="120" t="s">
        <v>1666</v>
      </c>
      <c r="F463" s="162">
        <v>5.9675248151</v>
      </c>
      <c r="G463" s="162">
        <v>28.471438124420796</v>
      </c>
      <c r="H463" s="162">
        <v>-3.9990945446313853</v>
      </c>
      <c r="I463" s="162">
        <v>6.6066299200372587</v>
      </c>
      <c r="J463" s="166">
        <v>3.516033343632631E-2</v>
      </c>
      <c r="K463" s="166">
        <v>0.78556723371979631</v>
      </c>
    </row>
    <row r="464" spans="1:11" x14ac:dyDescent="0.35">
      <c r="A464" s="120" t="s">
        <v>1800</v>
      </c>
      <c r="B464" s="141">
        <v>0</v>
      </c>
      <c r="C464" s="120" t="s">
        <v>1801</v>
      </c>
      <c r="D464" s="120" t="s">
        <v>2627</v>
      </c>
      <c r="E464" s="120" t="s">
        <v>2220</v>
      </c>
      <c r="F464" s="162">
        <v>8.9337063104999999</v>
      </c>
      <c r="G464" s="162">
        <v>33.19549860461381</v>
      </c>
      <c r="H464" s="162">
        <v>-2.6654476404810499</v>
      </c>
      <c r="I464" s="162">
        <v>6.5491367378159735</v>
      </c>
      <c r="J464" s="166">
        <v>4.1375459042940224E-2</v>
      </c>
      <c r="K464" s="166">
        <v>0.89026604068857595</v>
      </c>
    </row>
    <row r="465" spans="1:11" x14ac:dyDescent="0.35">
      <c r="A465" s="120" t="s">
        <v>1781</v>
      </c>
      <c r="B465" s="141" t="s">
        <v>1782</v>
      </c>
      <c r="C465" s="120" t="s">
        <v>2758</v>
      </c>
      <c r="D465" s="120" t="s">
        <v>2759</v>
      </c>
      <c r="E465" s="120" t="s">
        <v>2704</v>
      </c>
      <c r="F465" s="162">
        <v>2.2811456780000001</v>
      </c>
      <c r="G465" s="162">
        <v>30.815104509854109</v>
      </c>
      <c r="H465" s="162">
        <v>-4.6231155778894513</v>
      </c>
      <c r="I465" s="162">
        <v>6.5347053811365212</v>
      </c>
      <c r="J465" s="166">
        <v>4.8304715009747902E-2</v>
      </c>
      <c r="K465" s="166">
        <v>0.8674486194727008</v>
      </c>
    </row>
    <row r="466" spans="1:11" x14ac:dyDescent="0.35">
      <c r="A466" s="120" t="s">
        <v>1798</v>
      </c>
      <c r="B466" s="141">
        <v>0</v>
      </c>
      <c r="C466" s="120" t="s">
        <v>1799</v>
      </c>
      <c r="D466" s="120" t="s">
        <v>2627</v>
      </c>
      <c r="E466" s="120" t="s">
        <v>2220</v>
      </c>
      <c r="F466" s="162">
        <v>9.4630712722000005</v>
      </c>
      <c r="G466" s="162">
        <v>33.19549860461381</v>
      </c>
      <c r="H466" s="162">
        <v>-2.3536552468303165</v>
      </c>
      <c r="I466" s="162">
        <v>6.5120178870877554</v>
      </c>
      <c r="J466" s="166">
        <v>4.1317824703501482E-2</v>
      </c>
      <c r="K466" s="166">
        <v>0.89026604068857595</v>
      </c>
    </row>
    <row r="467" spans="1:11" x14ac:dyDescent="0.35">
      <c r="A467" s="120" t="s">
        <v>2515</v>
      </c>
      <c r="B467" s="141" t="s">
        <v>1830</v>
      </c>
      <c r="C467" s="120" t="s">
        <v>2635</v>
      </c>
      <c r="D467" s="120" t="s">
        <v>2636</v>
      </c>
      <c r="E467" s="120" t="s">
        <v>1666</v>
      </c>
      <c r="F467" s="162">
        <v>5.4591528209</v>
      </c>
      <c r="G467" s="162">
        <v>28.471438124420796</v>
      </c>
      <c r="H467" s="162">
        <v>-1.9891500904159147</v>
      </c>
      <c r="I467" s="162">
        <v>6.5018315018314965</v>
      </c>
      <c r="J467" s="166">
        <v>4.1969563420625342E-2</v>
      </c>
      <c r="K467" s="166">
        <v>0.78556723371979631</v>
      </c>
    </row>
    <row r="468" spans="1:11" x14ac:dyDescent="0.35">
      <c r="A468" s="120" t="s">
        <v>2556</v>
      </c>
      <c r="B468" s="141" t="s">
        <v>1883</v>
      </c>
      <c r="C468" s="120" t="s">
        <v>2736</v>
      </c>
      <c r="D468" s="120" t="s">
        <v>2737</v>
      </c>
      <c r="E468" s="120" t="s">
        <v>1706</v>
      </c>
      <c r="F468" s="162">
        <v>9.9175666814000003</v>
      </c>
      <c r="G468" s="162">
        <v>22.063784262392534</v>
      </c>
      <c r="H468" s="162">
        <v>-3.1608730800323439</v>
      </c>
      <c r="I468" s="162">
        <v>6.4391747246127178</v>
      </c>
      <c r="J468" s="166">
        <v>4.4861963905436925E-2</v>
      </c>
      <c r="K468" s="166">
        <v>0.84142705543483753</v>
      </c>
    </row>
    <row r="469" spans="1:11" x14ac:dyDescent="0.35">
      <c r="A469" s="120" t="s">
        <v>1793</v>
      </c>
      <c r="B469" s="141" t="s">
        <v>1794</v>
      </c>
      <c r="C469" s="120" t="s">
        <v>2611</v>
      </c>
      <c r="D469" s="120" t="s">
        <v>2612</v>
      </c>
      <c r="E469" s="120" t="s">
        <v>2220</v>
      </c>
      <c r="F469" s="162">
        <v>8.2373666469</v>
      </c>
      <c r="G469" s="162">
        <v>33.19549860461381</v>
      </c>
      <c r="H469" s="162">
        <v>-3.7605932203389805</v>
      </c>
      <c r="I469" s="162">
        <v>6.4109589041095889</v>
      </c>
      <c r="J469" s="166">
        <v>4.4325899398292186E-2</v>
      </c>
      <c r="K469" s="166">
        <v>0.89026604068857595</v>
      </c>
    </row>
    <row r="470" spans="1:11" x14ac:dyDescent="0.35">
      <c r="A470" s="120" t="s">
        <v>449</v>
      </c>
      <c r="B470" s="141">
        <v>0</v>
      </c>
      <c r="C470" s="120" t="s">
        <v>450</v>
      </c>
      <c r="D470" s="120" t="s">
        <v>2869</v>
      </c>
      <c r="E470" s="120" t="s">
        <v>2217</v>
      </c>
      <c r="F470" s="162">
        <v>10.20103209</v>
      </c>
      <c r="G470" s="162">
        <v>34.523942171614848</v>
      </c>
      <c r="H470" s="162">
        <v>-2.1521906225980039</v>
      </c>
      <c r="I470" s="162">
        <v>6.4082278481012622</v>
      </c>
      <c r="J470" s="166">
        <v>3.0797827487177701E-2</v>
      </c>
      <c r="K470" s="166">
        <v>0.69998640935036693</v>
      </c>
    </row>
    <row r="471" spans="1:11" x14ac:dyDescent="0.35">
      <c r="A471" s="120" t="s">
        <v>2558</v>
      </c>
      <c r="B471" s="141" t="s">
        <v>1903</v>
      </c>
      <c r="C471" s="120" t="s">
        <v>2741</v>
      </c>
      <c r="D471" s="120" t="s">
        <v>2742</v>
      </c>
      <c r="E471" s="120" t="s">
        <v>2399</v>
      </c>
      <c r="F471" s="162">
        <v>7.9010659355999993</v>
      </c>
      <c r="G471" s="162">
        <v>34.679567863619205</v>
      </c>
      <c r="H471" s="162">
        <v>-4.7155688622754539</v>
      </c>
      <c r="I471" s="162">
        <v>6.3795853269537419</v>
      </c>
      <c r="J471" s="166">
        <v>4.668596650306249E-2</v>
      </c>
      <c r="K471" s="166">
        <v>0.90484954449250021</v>
      </c>
    </row>
    <row r="472" spans="1:11" x14ac:dyDescent="0.35">
      <c r="A472" s="120" t="s">
        <v>1894</v>
      </c>
      <c r="B472" s="141" t="s">
        <v>1895</v>
      </c>
      <c r="C472" s="120" t="s">
        <v>2714</v>
      </c>
      <c r="D472" s="120" t="s">
        <v>2715</v>
      </c>
      <c r="E472" s="120" t="s">
        <v>2662</v>
      </c>
      <c r="F472" s="162">
        <v>6.1271706372999999</v>
      </c>
      <c r="G472" s="162">
        <v>26.566765656977338</v>
      </c>
      <c r="H472" s="162">
        <v>-5.2364864864864931</v>
      </c>
      <c r="I472" s="162">
        <v>6.3234909851058267</v>
      </c>
      <c r="J472" s="166">
        <v>5.6321084456206788E-2</v>
      </c>
      <c r="K472" s="166">
        <v>0.90243648479800087</v>
      </c>
    </row>
    <row r="473" spans="1:11" x14ac:dyDescent="0.35">
      <c r="A473" s="120" t="s">
        <v>1802</v>
      </c>
      <c r="B473" s="141">
        <v>0</v>
      </c>
      <c r="C473" s="120" t="s">
        <v>1803</v>
      </c>
      <c r="D473" s="120" t="s">
        <v>2627</v>
      </c>
      <c r="E473" s="120" t="s">
        <v>2220</v>
      </c>
      <c r="F473" s="162">
        <v>8.1365489235999995</v>
      </c>
      <c r="G473" s="162">
        <v>33.19549860461381</v>
      </c>
      <c r="H473" s="162">
        <v>-2.8065630397236649</v>
      </c>
      <c r="I473" s="162">
        <v>6.3010501750291548</v>
      </c>
      <c r="J473" s="166">
        <v>4.062812947420677E-2</v>
      </c>
      <c r="K473" s="166">
        <v>0.89026604068857595</v>
      </c>
    </row>
    <row r="474" spans="1:11" x14ac:dyDescent="0.35">
      <c r="A474" s="120" t="s">
        <v>2530</v>
      </c>
      <c r="B474" s="141">
        <v>0</v>
      </c>
      <c r="C474" s="120" t="s">
        <v>1807</v>
      </c>
      <c r="D474" s="120" t="s">
        <v>2612</v>
      </c>
      <c r="E474" s="120" t="s">
        <v>2220</v>
      </c>
      <c r="F474" s="162">
        <v>8.7616559999000003</v>
      </c>
      <c r="G474" s="162">
        <v>33.19549860461381</v>
      </c>
      <c r="H474" s="162">
        <v>-3.5275866720625935</v>
      </c>
      <c r="I474" s="162">
        <v>6.2043033214957148</v>
      </c>
      <c r="J474" s="166">
        <v>4.288871971432269E-2</v>
      </c>
      <c r="K474" s="166">
        <v>0.89026604068857595</v>
      </c>
    </row>
    <row r="475" spans="1:11" x14ac:dyDescent="0.35">
      <c r="A475" s="120" t="s">
        <v>2566</v>
      </c>
      <c r="B475" s="141" t="s">
        <v>1968</v>
      </c>
      <c r="C475" s="120" t="s">
        <v>2754</v>
      </c>
      <c r="D475" s="120" t="s">
        <v>2755</v>
      </c>
      <c r="E475" s="120" t="s">
        <v>2658</v>
      </c>
      <c r="F475" s="162">
        <v>4.8438834216000002</v>
      </c>
      <c r="G475" s="162">
        <v>34.332505571402137</v>
      </c>
      <c r="H475" s="162">
        <v>-3.7436548223350194</v>
      </c>
      <c r="I475" s="162">
        <v>6.2037762116070692</v>
      </c>
      <c r="J475" s="166">
        <v>6.4904484732557999E-2</v>
      </c>
      <c r="K475" s="166">
        <v>0.93725162099979087</v>
      </c>
    </row>
    <row r="476" spans="1:11" x14ac:dyDescent="0.35">
      <c r="A476" s="120" t="s">
        <v>1927</v>
      </c>
      <c r="B476" s="141" t="s">
        <v>1928</v>
      </c>
      <c r="C476" s="120" t="s">
        <v>2675</v>
      </c>
      <c r="D476" s="120" t="s">
        <v>2676</v>
      </c>
      <c r="E476" s="120" t="s">
        <v>1710</v>
      </c>
      <c r="F476" s="162">
        <v>7.4954820552000001</v>
      </c>
      <c r="G476" s="162">
        <v>37.254408065767741</v>
      </c>
      <c r="H476" s="162">
        <v>-2.1995286724273231</v>
      </c>
      <c r="I476" s="162">
        <v>6.1969875542401676</v>
      </c>
      <c r="J476" s="166">
        <v>4.1407926143206528E-2</v>
      </c>
      <c r="K476" s="166">
        <v>0.78457527294736595</v>
      </c>
    </row>
    <row r="477" spans="1:11" x14ac:dyDescent="0.35">
      <c r="A477" s="120" t="s">
        <v>2553</v>
      </c>
      <c r="B477" s="141" t="s">
        <v>1745</v>
      </c>
      <c r="C477" s="120" t="s">
        <v>2732</v>
      </c>
      <c r="D477" s="120" t="s">
        <v>2654</v>
      </c>
      <c r="E477" s="120" t="s">
        <v>1647</v>
      </c>
      <c r="F477" s="162">
        <v>8.655822453099999</v>
      </c>
      <c r="G477" s="162">
        <v>13.951083407403075</v>
      </c>
      <c r="H477" s="162">
        <v>-3.9206195546950506</v>
      </c>
      <c r="I477" s="162">
        <v>6.1664953751284628</v>
      </c>
      <c r="J477" s="166">
        <v>3.2136836450215915E-2</v>
      </c>
      <c r="K477" s="166">
        <v>0.80628444763958784</v>
      </c>
    </row>
    <row r="478" spans="1:11" x14ac:dyDescent="0.35">
      <c r="A478" s="120" t="s">
        <v>2537</v>
      </c>
      <c r="B478" s="141">
        <v>0</v>
      </c>
      <c r="C478" s="120" t="s">
        <v>1809</v>
      </c>
      <c r="D478" s="120" t="s">
        <v>2612</v>
      </c>
      <c r="E478" s="120" t="s">
        <v>2220</v>
      </c>
      <c r="F478" s="162">
        <v>8.5299043927000007</v>
      </c>
      <c r="G478" s="162">
        <v>33.19549860461381</v>
      </c>
      <c r="H478" s="162">
        <v>-3.406003578291704</v>
      </c>
      <c r="I478" s="162">
        <v>6.1652281134402029</v>
      </c>
      <c r="J478" s="166">
        <v>4.220381509921884E-2</v>
      </c>
      <c r="K478" s="166">
        <v>0.89026604068857595</v>
      </c>
    </row>
    <row r="479" spans="1:11" x14ac:dyDescent="0.35">
      <c r="A479" s="120" t="s">
        <v>1921</v>
      </c>
      <c r="B479" s="141" t="s">
        <v>1922</v>
      </c>
      <c r="C479" s="120" t="s">
        <v>2786</v>
      </c>
      <c r="D479" s="120" t="s">
        <v>2787</v>
      </c>
      <c r="E479" s="120" t="s">
        <v>2336</v>
      </c>
      <c r="F479" s="162">
        <v>7.2124471769000005</v>
      </c>
      <c r="G479" s="162">
        <v>23.416410488014929</v>
      </c>
      <c r="H479" s="162">
        <v>-2.9247453171212681</v>
      </c>
      <c r="I479" s="162">
        <v>6.1557030778515509</v>
      </c>
      <c r="J479" s="166">
        <v>4.8410377048550071E-2</v>
      </c>
      <c r="K479" s="166">
        <v>0.94649244470399296</v>
      </c>
    </row>
    <row r="480" spans="1:11" x14ac:dyDescent="0.35">
      <c r="A480" s="120" t="s">
        <v>1828</v>
      </c>
      <c r="B480" s="141">
        <v>0</v>
      </c>
      <c r="C480" s="120" t="s">
        <v>1829</v>
      </c>
      <c r="D480" s="120" t="s">
        <v>2620</v>
      </c>
      <c r="E480" s="120" t="s">
        <v>1666</v>
      </c>
      <c r="F480" s="162">
        <v>8.1264327190000003</v>
      </c>
      <c r="G480" s="162">
        <v>28.471438124420796</v>
      </c>
      <c r="H480" s="162">
        <v>-1.1612021857923407</v>
      </c>
      <c r="I480" s="162">
        <v>5.8131487889273314</v>
      </c>
      <c r="J480" s="166">
        <v>3.7506654838812388E-2</v>
      </c>
      <c r="K480" s="166">
        <v>0.78556723371979631</v>
      </c>
    </row>
    <row r="481" spans="1:11" x14ac:dyDescent="0.35">
      <c r="A481" s="120" t="s">
        <v>1855</v>
      </c>
      <c r="B481" s="141" t="s">
        <v>1856</v>
      </c>
      <c r="C481" s="120" t="s">
        <v>2771</v>
      </c>
      <c r="D481" s="120" t="s">
        <v>2772</v>
      </c>
      <c r="E481" s="120" t="s">
        <v>2203</v>
      </c>
      <c r="F481" s="162">
        <v>4.7400175638000004</v>
      </c>
      <c r="G481" s="162">
        <v>4.6062689584187613</v>
      </c>
      <c r="H481" s="162">
        <v>-3.6689549961861267</v>
      </c>
      <c r="I481" s="162">
        <v>5.7834425969470669</v>
      </c>
      <c r="J481" s="166">
        <v>6.7070506911338007E-2</v>
      </c>
      <c r="K481" s="166">
        <v>0.86000114659175597</v>
      </c>
    </row>
    <row r="482" spans="1:11" x14ac:dyDescent="0.35">
      <c r="A482" s="120" t="s">
        <v>2564</v>
      </c>
      <c r="B482" s="141" t="s">
        <v>1833</v>
      </c>
      <c r="C482" s="120" t="s">
        <v>2748</v>
      </c>
      <c r="D482" s="120" t="s">
        <v>2749</v>
      </c>
      <c r="E482" s="120" t="s">
        <v>1666</v>
      </c>
      <c r="F482" s="162">
        <v>1.2784665641999999</v>
      </c>
      <c r="G482" s="162">
        <v>28.471438124420796</v>
      </c>
      <c r="H482" s="162">
        <v>-2.9846357421157075</v>
      </c>
      <c r="I482" s="162">
        <v>5.7764723602952239</v>
      </c>
      <c r="J482" s="166">
        <v>6.7182553731209183E-2</v>
      </c>
      <c r="K482" s="166">
        <v>0.78556723371979631</v>
      </c>
    </row>
    <row r="483" spans="1:11" x14ac:dyDescent="0.35">
      <c r="A483" s="120" t="s">
        <v>1860</v>
      </c>
      <c r="B483" s="141" t="s">
        <v>1861</v>
      </c>
      <c r="C483" s="120" t="s">
        <v>2642</v>
      </c>
      <c r="D483" s="120" t="s">
        <v>2643</v>
      </c>
      <c r="E483" s="120" t="s">
        <v>2259</v>
      </c>
      <c r="F483" s="162">
        <v>7.7379460354999994</v>
      </c>
      <c r="G483" s="162">
        <v>44.006178117729547</v>
      </c>
      <c r="H483" s="162">
        <v>-2.5112685125563368</v>
      </c>
      <c r="I483" s="162">
        <v>5.7730590577306087</v>
      </c>
      <c r="J483" s="166">
        <v>4.0638507615844012E-2</v>
      </c>
      <c r="K483" s="166">
        <v>0.82461982907354647</v>
      </c>
    </row>
    <row r="484" spans="1:11" x14ac:dyDescent="0.35">
      <c r="A484" s="120" t="s">
        <v>1929</v>
      </c>
      <c r="B484" s="141" t="s">
        <v>1930</v>
      </c>
      <c r="C484" s="120" t="s">
        <v>2825</v>
      </c>
      <c r="D484" s="120" t="s">
        <v>2826</v>
      </c>
      <c r="E484" s="120" t="s">
        <v>1710</v>
      </c>
      <c r="F484" s="162">
        <v>9.2387370888000007</v>
      </c>
      <c r="G484" s="162">
        <v>37.254408065767741</v>
      </c>
      <c r="H484" s="162">
        <v>-2.1166509877704573</v>
      </c>
      <c r="I484" s="162">
        <v>5.7723197675340776</v>
      </c>
      <c r="J484" s="166">
        <v>3.6141693991890878E-2</v>
      </c>
      <c r="K484" s="166">
        <v>0.78457527294736595</v>
      </c>
    </row>
    <row r="485" spans="1:11" x14ac:dyDescent="0.35">
      <c r="A485" s="120" t="s">
        <v>2527</v>
      </c>
      <c r="B485" s="141" t="s">
        <v>1854</v>
      </c>
      <c r="C485" s="120" t="s">
        <v>2673</v>
      </c>
      <c r="D485" s="120" t="s">
        <v>2674</v>
      </c>
      <c r="E485" s="120" t="s">
        <v>1695</v>
      </c>
      <c r="F485" s="162">
        <v>5.8682286949</v>
      </c>
      <c r="G485" s="162">
        <v>29.464982422638315</v>
      </c>
      <c r="H485" s="162">
        <v>-4.5993031358885057</v>
      </c>
      <c r="I485" s="162">
        <v>5.7692307692307576</v>
      </c>
      <c r="J485" s="166">
        <v>4.7895694360248237E-2</v>
      </c>
      <c r="K485" s="166">
        <v>0.80250121348827919</v>
      </c>
    </row>
    <row r="486" spans="1:11" x14ac:dyDescent="0.35">
      <c r="A486" s="120" t="s">
        <v>2599</v>
      </c>
      <c r="B486" s="141" t="s">
        <v>1907</v>
      </c>
      <c r="C486" s="120" t="s">
        <v>2843</v>
      </c>
      <c r="D486" s="120" t="s">
        <v>2629</v>
      </c>
      <c r="E486" s="120" t="s">
        <v>2399</v>
      </c>
      <c r="F486" s="162">
        <v>1.0148824446</v>
      </c>
      <c r="G486" s="162">
        <v>34.679567863619205</v>
      </c>
      <c r="H486" s="162">
        <v>-1.2774451097804425</v>
      </c>
      <c r="I486" s="162">
        <v>5.6400000000000006</v>
      </c>
      <c r="J486" s="166">
        <v>1.4516526057214707E-2</v>
      </c>
      <c r="K486" s="166">
        <v>0.90484954449250021</v>
      </c>
    </row>
    <row r="487" spans="1:11" x14ac:dyDescent="0.35">
      <c r="A487" s="120" t="s">
        <v>2595</v>
      </c>
      <c r="B487" s="141">
        <v>0</v>
      </c>
      <c r="C487" s="120" t="s">
        <v>2839</v>
      </c>
      <c r="D487" s="120" t="s">
        <v>2783</v>
      </c>
      <c r="E487" s="120" t="s">
        <v>2217</v>
      </c>
      <c r="F487" s="162">
        <v>8.8328560288000002</v>
      </c>
      <c r="G487" s="162">
        <v>34.523942171614848</v>
      </c>
      <c r="H487" s="162">
        <v>-1.8630511119781406</v>
      </c>
      <c r="I487" s="162">
        <v>5.6076631410896054</v>
      </c>
      <c r="J487" s="166">
        <v>2.0734679302930329E-2</v>
      </c>
      <c r="K487" s="166">
        <v>0.69998640935036693</v>
      </c>
    </row>
    <row r="488" spans="1:11" x14ac:dyDescent="0.35">
      <c r="A488" s="120" t="s">
        <v>1812</v>
      </c>
      <c r="B488" s="141">
        <v>0</v>
      </c>
      <c r="C488" s="120" t="s">
        <v>1813</v>
      </c>
      <c r="D488" s="120" t="s">
        <v>2855</v>
      </c>
      <c r="E488" s="120" t="s">
        <v>2262</v>
      </c>
      <c r="F488" s="162">
        <v>7.9345496928000001</v>
      </c>
      <c r="G488" s="162">
        <v>27.693064854626748</v>
      </c>
      <c r="H488" s="162">
        <v>-4.9228508449669324</v>
      </c>
      <c r="I488" s="162">
        <v>5.590062111801247</v>
      </c>
      <c r="J488" s="166">
        <v>4.4609385223508449E-2</v>
      </c>
      <c r="K488" s="166">
        <v>0.77749752274569861</v>
      </c>
    </row>
    <row r="489" spans="1:11" x14ac:dyDescent="0.35">
      <c r="A489" s="120" t="s">
        <v>1741</v>
      </c>
      <c r="B489" s="141" t="s">
        <v>1742</v>
      </c>
      <c r="C489" s="120" t="s">
        <v>2722</v>
      </c>
      <c r="D489" s="120" t="s">
        <v>2723</v>
      </c>
      <c r="E489" s="120" t="s">
        <v>1647</v>
      </c>
      <c r="F489" s="162">
        <v>6.2866815127999995</v>
      </c>
      <c r="G489" s="162">
        <v>13.951083407403075</v>
      </c>
      <c r="H489" s="162">
        <v>-1.5639445300462236</v>
      </c>
      <c r="I489" s="162">
        <v>5.4555373704309931</v>
      </c>
      <c r="J489" s="166">
        <v>3.5695935924740831E-2</v>
      </c>
      <c r="K489" s="166">
        <v>0.80628444763958784</v>
      </c>
    </row>
    <row r="490" spans="1:11" x14ac:dyDescent="0.35">
      <c r="A490" s="120" t="s">
        <v>2602</v>
      </c>
      <c r="B490" s="141">
        <v>0</v>
      </c>
      <c r="C490" s="120" t="s">
        <v>1953</v>
      </c>
      <c r="D490" s="120" t="s">
        <v>2847</v>
      </c>
      <c r="E490" s="120" t="s">
        <v>2437</v>
      </c>
      <c r="F490" s="162">
        <v>4.3901584186000004</v>
      </c>
      <c r="G490" s="162">
        <v>24.365449115174183</v>
      </c>
      <c r="H490" s="162">
        <v>-5.1673944687045248</v>
      </c>
      <c r="I490" s="162">
        <v>5.3263315828957207</v>
      </c>
      <c r="J490" s="166">
        <v>5.3575567865245671E-2</v>
      </c>
      <c r="K490" s="166">
        <v>0.88546448087431695</v>
      </c>
    </row>
    <row r="491" spans="1:11" x14ac:dyDescent="0.35">
      <c r="A491" s="120" t="s">
        <v>1826</v>
      </c>
      <c r="B491" s="141">
        <v>0</v>
      </c>
      <c r="C491" s="120" t="s">
        <v>1827</v>
      </c>
      <c r="D491" s="120" t="s">
        <v>2608</v>
      </c>
      <c r="E491" s="120" t="s">
        <v>1666</v>
      </c>
      <c r="F491" s="162">
        <v>4.0044484427000002</v>
      </c>
      <c r="G491" s="162">
        <v>28.471438124420796</v>
      </c>
      <c r="H491" s="162">
        <v>-1.9969766886784726</v>
      </c>
      <c r="I491" s="162">
        <v>5.2790469973890355</v>
      </c>
      <c r="J491" s="166">
        <v>4.0100877549097226E-2</v>
      </c>
      <c r="K491" s="166">
        <v>0.78556723371979631</v>
      </c>
    </row>
    <row r="492" spans="1:11" x14ac:dyDescent="0.35">
      <c r="A492" s="120" t="s">
        <v>2536</v>
      </c>
      <c r="B492" s="141" t="s">
        <v>1780</v>
      </c>
      <c r="C492" s="120" t="s">
        <v>2689</v>
      </c>
      <c r="D492" s="120" t="s">
        <v>2690</v>
      </c>
      <c r="E492" s="120" t="s">
        <v>1655</v>
      </c>
      <c r="F492" s="162">
        <v>6.5256186098000004</v>
      </c>
      <c r="G492" s="162">
        <v>32.835349917512502</v>
      </c>
      <c r="H492" s="162">
        <v>-2.9629629629629655</v>
      </c>
      <c r="I492" s="162">
        <v>5.1388888888888937</v>
      </c>
      <c r="J492" s="166">
        <v>3.0480695278052562E-2</v>
      </c>
      <c r="K492" s="166">
        <v>0.73350544393310135</v>
      </c>
    </row>
    <row r="493" spans="1:11" x14ac:dyDescent="0.35">
      <c r="A493" s="120" t="s">
        <v>1762</v>
      </c>
      <c r="B493" s="141" t="s">
        <v>1763</v>
      </c>
      <c r="C493" s="120" t="s">
        <v>2726</v>
      </c>
      <c r="D493" s="120" t="s">
        <v>2727</v>
      </c>
      <c r="E493" s="120" t="s">
        <v>1761</v>
      </c>
      <c r="F493" s="162">
        <v>8.1804419785000011</v>
      </c>
      <c r="G493" s="162">
        <v>17.974020210884557</v>
      </c>
      <c r="H493" s="162">
        <v>-4.8444549988126466</v>
      </c>
      <c r="I493" s="162">
        <v>5.0796812749003966</v>
      </c>
      <c r="J493" s="166">
        <v>4.4261115458364808E-2</v>
      </c>
      <c r="K493" s="166">
        <v>0.8879839619095351</v>
      </c>
    </row>
    <row r="494" spans="1:11" ht="28.3" x14ac:dyDescent="0.35">
      <c r="A494" s="120" t="s">
        <v>1935</v>
      </c>
      <c r="B494" s="141" t="s">
        <v>1936</v>
      </c>
      <c r="C494" s="120" t="s">
        <v>2867</v>
      </c>
      <c r="D494" s="120" t="s">
        <v>2868</v>
      </c>
      <c r="E494" s="120" t="s">
        <v>2793</v>
      </c>
      <c r="F494" s="162">
        <v>5.5572835455999998</v>
      </c>
      <c r="G494" s="162">
        <v>29.365104290174752</v>
      </c>
      <c r="H494" s="162">
        <v>-5.430711610486898</v>
      </c>
      <c r="I494" s="162">
        <v>5.035971223021587</v>
      </c>
      <c r="J494" s="166">
        <v>5.9755316685617815E-2</v>
      </c>
      <c r="K494" s="166">
        <v>0.83898217780982798</v>
      </c>
    </row>
    <row r="495" spans="1:11" x14ac:dyDescent="0.35">
      <c r="A495" s="120" t="s">
        <v>1926</v>
      </c>
      <c r="B495" s="141" t="s">
        <v>2718</v>
      </c>
      <c r="C495" s="120" t="s">
        <v>2719</v>
      </c>
      <c r="D495" s="120" t="s">
        <v>2322</v>
      </c>
      <c r="E495" s="120" t="s">
        <v>2247</v>
      </c>
      <c r="F495" s="162">
        <v>5.6022828025000004</v>
      </c>
      <c r="G495" s="162">
        <v>2.7010744481034372</v>
      </c>
      <c r="H495" s="162">
        <v>-2.4224323875892022</v>
      </c>
      <c r="I495" s="162">
        <v>5.035238176105989</v>
      </c>
      <c r="J495" s="166"/>
      <c r="K495" s="166">
        <v>0.90469849724177287</v>
      </c>
    </row>
    <row r="496" spans="1:11" x14ac:dyDescent="0.35">
      <c r="A496" s="120" t="s">
        <v>2606</v>
      </c>
      <c r="B496" s="141" t="s">
        <v>1816</v>
      </c>
      <c r="C496" s="120" t="s">
        <v>2857</v>
      </c>
      <c r="D496" s="120" t="s">
        <v>2858</v>
      </c>
      <c r="E496" s="120" t="s">
        <v>2262</v>
      </c>
      <c r="F496" s="162">
        <v>9.4817553850999996</v>
      </c>
      <c r="G496" s="162">
        <v>27.693064854626748</v>
      </c>
      <c r="H496" s="162">
        <v>-3.7042789469597062</v>
      </c>
      <c r="I496" s="162">
        <v>5.0348629803794491</v>
      </c>
      <c r="J496" s="166">
        <v>3.9280627109598523E-2</v>
      </c>
      <c r="K496" s="166">
        <v>0.77749752274569861</v>
      </c>
    </row>
    <row r="497" spans="1:11" x14ac:dyDescent="0.35">
      <c r="A497" s="120" t="s">
        <v>1862</v>
      </c>
      <c r="B497" s="141" t="s">
        <v>1863</v>
      </c>
      <c r="C497" s="120" t="s">
        <v>2744</v>
      </c>
      <c r="D497" s="120" t="s">
        <v>2652</v>
      </c>
      <c r="E497" s="120" t="s">
        <v>2259</v>
      </c>
      <c r="F497" s="162">
        <v>6.8307745211000004</v>
      </c>
      <c r="G497" s="162">
        <v>44.006178117729547</v>
      </c>
      <c r="H497" s="162">
        <v>-3.1027745212973858</v>
      </c>
      <c r="I497" s="162">
        <v>5.0080515297906629</v>
      </c>
      <c r="J497" s="166">
        <v>4.8874645640170571E-2</v>
      </c>
      <c r="K497" s="166">
        <v>0.82461982907354647</v>
      </c>
    </row>
    <row r="498" spans="1:11" x14ac:dyDescent="0.35">
      <c r="A498" s="120" t="s">
        <v>1750</v>
      </c>
      <c r="B498" s="141">
        <v>0</v>
      </c>
      <c r="C498" s="120" t="s">
        <v>1751</v>
      </c>
      <c r="D498" s="120" t="s">
        <v>2644</v>
      </c>
      <c r="E498" s="120" t="s">
        <v>2339</v>
      </c>
      <c r="F498" s="162">
        <v>5.9028357110999998</v>
      </c>
      <c r="G498" s="162">
        <v>22.698200838312133</v>
      </c>
      <c r="H498" s="162">
        <v>-3.6878216123499086</v>
      </c>
      <c r="I498" s="162">
        <v>4.9777777777777823</v>
      </c>
      <c r="J498" s="166">
        <v>4.1709510980641816E-2</v>
      </c>
      <c r="K498" s="166">
        <v>0.81659609429311764</v>
      </c>
    </row>
    <row r="499" spans="1:11" x14ac:dyDescent="0.35">
      <c r="A499" s="120" t="s">
        <v>1857</v>
      </c>
      <c r="B499" s="141">
        <v>0</v>
      </c>
      <c r="C499" s="120" t="s">
        <v>1858</v>
      </c>
      <c r="D499" s="120" t="s">
        <v>2665</v>
      </c>
      <c r="E499" s="120" t="s">
        <v>2203</v>
      </c>
      <c r="F499" s="162">
        <v>6.4325413190999994</v>
      </c>
      <c r="G499" s="162">
        <v>4.6062689584187613</v>
      </c>
      <c r="H499" s="162">
        <v>-2.5826446280991733</v>
      </c>
      <c r="I499" s="162">
        <v>4.8850719878757261</v>
      </c>
      <c r="J499" s="166">
        <v>4.7906995738130995E-2</v>
      </c>
      <c r="K499" s="166">
        <v>0.86000114659175597</v>
      </c>
    </row>
    <row r="500" spans="1:11" x14ac:dyDescent="0.35">
      <c r="A500" s="120" t="s">
        <v>1874</v>
      </c>
      <c r="B500" s="141">
        <v>0</v>
      </c>
      <c r="C500" s="120" t="s">
        <v>1875</v>
      </c>
      <c r="D500" s="120" t="s">
        <v>2827</v>
      </c>
      <c r="E500" s="120" t="s">
        <v>1706</v>
      </c>
      <c r="F500" s="162">
        <v>5.8879594333000007</v>
      </c>
      <c r="G500" s="162">
        <v>22.063784262392534</v>
      </c>
      <c r="H500" s="162">
        <v>-4.9459459459459607</v>
      </c>
      <c r="I500" s="162">
        <v>4.8688786540088209</v>
      </c>
      <c r="J500" s="166">
        <v>3.0926815939966754E-2</v>
      </c>
      <c r="K500" s="166">
        <v>0.84142705543483753</v>
      </c>
    </row>
    <row r="501" spans="1:11" x14ac:dyDescent="0.35">
      <c r="A501" s="120" t="s">
        <v>1764</v>
      </c>
      <c r="B501" s="141" t="s">
        <v>1765</v>
      </c>
      <c r="C501" s="120" t="s">
        <v>2661</v>
      </c>
      <c r="D501" s="120" t="s">
        <v>552</v>
      </c>
      <c r="E501" s="120" t="s">
        <v>1761</v>
      </c>
      <c r="F501" s="162">
        <v>9.259878864800001</v>
      </c>
      <c r="G501" s="162">
        <v>17.974020210884557</v>
      </c>
      <c r="H501" s="162">
        <v>-4.7128129602356408</v>
      </c>
      <c r="I501" s="162">
        <v>4.8536209553158693</v>
      </c>
      <c r="J501" s="166">
        <v>3.9639919431441066E-2</v>
      </c>
      <c r="K501" s="166">
        <v>0.8879839619095351</v>
      </c>
    </row>
    <row r="502" spans="1:11" x14ac:dyDescent="0.35">
      <c r="A502" s="120" t="s">
        <v>1908</v>
      </c>
      <c r="B502" s="141" t="s">
        <v>1909</v>
      </c>
      <c r="C502" s="120" t="s">
        <v>2650</v>
      </c>
      <c r="D502" s="120" t="s">
        <v>2330</v>
      </c>
      <c r="E502" s="120" t="s">
        <v>2615</v>
      </c>
      <c r="F502" s="162">
        <v>3.8025337731</v>
      </c>
      <c r="G502" s="162">
        <v>20.116067101593803</v>
      </c>
      <c r="H502" s="162">
        <v>-3.9537712895377108</v>
      </c>
      <c r="I502" s="162">
        <v>4.8427672955974845</v>
      </c>
      <c r="J502" s="166">
        <v>5.7421886301899018E-2</v>
      </c>
      <c r="K502" s="166">
        <v>0.87925257731958761</v>
      </c>
    </row>
    <row r="503" spans="1:11" x14ac:dyDescent="0.35">
      <c r="A503" s="120" t="s">
        <v>2570</v>
      </c>
      <c r="B503" s="141" t="s">
        <v>1785</v>
      </c>
      <c r="C503" s="120" t="s">
        <v>2777</v>
      </c>
      <c r="D503" s="120" t="s">
        <v>2778</v>
      </c>
      <c r="E503" s="120" t="s">
        <v>2272</v>
      </c>
      <c r="F503" s="162">
        <v>8.0330291960999993</v>
      </c>
      <c r="G503" s="162">
        <v>5.76897473863625</v>
      </c>
      <c r="H503" s="162">
        <v>-2.8048370843130868</v>
      </c>
      <c r="I503" s="162">
        <v>4.8269264219864496</v>
      </c>
      <c r="J503" s="166">
        <v>3.9143778323586516E-2</v>
      </c>
      <c r="K503" s="166">
        <v>0.88703128731788872</v>
      </c>
    </row>
    <row r="504" spans="1:11" x14ac:dyDescent="0.35">
      <c r="A504" s="120" t="s">
        <v>1739</v>
      </c>
      <c r="B504" s="141" t="s">
        <v>1740</v>
      </c>
      <c r="C504" s="120" t="s">
        <v>2763</v>
      </c>
      <c r="D504" s="120" t="s">
        <v>2764</v>
      </c>
      <c r="E504" s="120" t="s">
        <v>1647</v>
      </c>
      <c r="F504" s="162">
        <v>8.3780145731999998</v>
      </c>
      <c r="G504" s="162">
        <v>13.951083407403075</v>
      </c>
      <c r="H504" s="162">
        <v>-3.4780631961809574</v>
      </c>
      <c r="I504" s="162">
        <v>4.7752372064084501</v>
      </c>
      <c r="J504" s="166">
        <v>3.9533146691990859E-2</v>
      </c>
      <c r="K504" s="166">
        <v>0.80628444763958784</v>
      </c>
    </row>
    <row r="505" spans="1:11" x14ac:dyDescent="0.35">
      <c r="A505" s="120" t="s">
        <v>1896</v>
      </c>
      <c r="B505" s="141">
        <v>0</v>
      </c>
      <c r="C505" s="120" t="s">
        <v>1897</v>
      </c>
      <c r="D505" s="120" t="s">
        <v>2814</v>
      </c>
      <c r="E505" s="120" t="s">
        <v>2662</v>
      </c>
      <c r="F505" s="162">
        <v>4.2398675180999996</v>
      </c>
      <c r="G505" s="162">
        <v>26.566765656977338</v>
      </c>
      <c r="H505" s="162">
        <v>-5.5817875210792618</v>
      </c>
      <c r="I505" s="162">
        <v>4.7705785410703392</v>
      </c>
      <c r="J505" s="166">
        <v>7.297451014235519E-2</v>
      </c>
      <c r="K505" s="166">
        <v>0.90243648479800087</v>
      </c>
    </row>
    <row r="506" spans="1:11" x14ac:dyDescent="0.35">
      <c r="A506" s="120" t="s">
        <v>2559</v>
      </c>
      <c r="B506" s="141" t="s">
        <v>1840</v>
      </c>
      <c r="C506" s="120" t="s">
        <v>2743</v>
      </c>
      <c r="D506" s="120" t="s">
        <v>2632</v>
      </c>
      <c r="E506" s="120" t="s">
        <v>2633</v>
      </c>
      <c r="F506" s="162">
        <v>2.6551022252000003</v>
      </c>
      <c r="G506" s="162">
        <v>55.491867494897626</v>
      </c>
      <c r="H506" s="162">
        <v>-3.3621081326669717</v>
      </c>
      <c r="I506" s="162">
        <v>4.7663770838224959</v>
      </c>
      <c r="J506" s="166">
        <v>4.9626594658217844E-2</v>
      </c>
      <c r="K506" s="166">
        <v>0.76325088339222613</v>
      </c>
    </row>
    <row r="507" spans="1:11" x14ac:dyDescent="0.35">
      <c r="A507" s="120" t="s">
        <v>2542</v>
      </c>
      <c r="B507" s="141" t="s">
        <v>1846</v>
      </c>
      <c r="C507" s="120" t="s">
        <v>2700</v>
      </c>
      <c r="D507" s="120" t="s">
        <v>2692</v>
      </c>
      <c r="E507" s="120" t="s">
        <v>1680</v>
      </c>
      <c r="F507" s="162">
        <v>5.9305202688999996</v>
      </c>
      <c r="G507" s="162">
        <v>39.57348093364353</v>
      </c>
      <c r="H507" s="162">
        <v>-3.7154150197628488</v>
      </c>
      <c r="I507" s="162">
        <v>4.7418145859128362</v>
      </c>
      <c r="J507" s="166">
        <v>4.9069032736506299E-2</v>
      </c>
      <c r="K507" s="166">
        <v>0.81721739687830519</v>
      </c>
    </row>
    <row r="508" spans="1:11" x14ac:dyDescent="0.35">
      <c r="A508" s="120" t="s">
        <v>1937</v>
      </c>
      <c r="B508" s="141" t="s">
        <v>1938</v>
      </c>
      <c r="C508" s="120" t="s">
        <v>2865</v>
      </c>
      <c r="D508" s="120" t="s">
        <v>2866</v>
      </c>
      <c r="E508" s="120" t="s">
        <v>2793</v>
      </c>
      <c r="F508" s="162">
        <v>6.0979786159999998</v>
      </c>
      <c r="G508" s="162">
        <v>29.365104290174752</v>
      </c>
      <c r="H508" s="162">
        <v>-5.4317548746517996</v>
      </c>
      <c r="I508" s="162">
        <v>4.738917618866938</v>
      </c>
      <c r="J508" s="166">
        <v>5.4099847682038127E-2</v>
      </c>
      <c r="K508" s="166">
        <v>0.83898217780982798</v>
      </c>
    </row>
    <row r="509" spans="1:11" x14ac:dyDescent="0.35">
      <c r="A509" s="120" t="s">
        <v>2586</v>
      </c>
      <c r="B509" s="141" t="s">
        <v>1771</v>
      </c>
      <c r="C509" s="120" t="s">
        <v>2822</v>
      </c>
      <c r="D509" s="120" t="s">
        <v>2823</v>
      </c>
      <c r="E509" s="120" t="s">
        <v>1761</v>
      </c>
      <c r="F509" s="162">
        <v>6.9442701654999999</v>
      </c>
      <c r="G509" s="162">
        <v>17.974020210884557</v>
      </c>
      <c r="H509" s="162">
        <v>-4.2783945345858267</v>
      </c>
      <c r="I509" s="162">
        <v>4.7188220684761522</v>
      </c>
      <c r="J509" s="166">
        <v>4.8475762091530122E-2</v>
      </c>
      <c r="K509" s="166">
        <v>0.8879839619095351</v>
      </c>
    </row>
    <row r="510" spans="1:11" x14ac:dyDescent="0.35">
      <c r="A510" s="120" t="s">
        <v>2538</v>
      </c>
      <c r="B510" s="141">
        <v>0</v>
      </c>
      <c r="C510" s="120" t="s">
        <v>1853</v>
      </c>
      <c r="D510" s="120" t="s">
        <v>2674</v>
      </c>
      <c r="E510" s="120" t="s">
        <v>1695</v>
      </c>
      <c r="F510" s="162">
        <v>6.9577386021000001</v>
      </c>
      <c r="G510" s="162">
        <v>29.464982422638315</v>
      </c>
      <c r="H510" s="162">
        <v>-4.5425867507886482</v>
      </c>
      <c r="I510" s="162">
        <v>4.7011417058428364</v>
      </c>
      <c r="J510" s="166">
        <v>4.7957112680443011E-2</v>
      </c>
      <c r="K510" s="166">
        <v>0.80250121348827919</v>
      </c>
    </row>
    <row r="511" spans="1:11" x14ac:dyDescent="0.35">
      <c r="A511" s="120" t="s">
        <v>1774</v>
      </c>
      <c r="B511" s="141" t="s">
        <v>1775</v>
      </c>
      <c r="C511" s="120" t="s">
        <v>2775</v>
      </c>
      <c r="D511" s="120" t="s">
        <v>2776</v>
      </c>
      <c r="E511" s="120" t="s">
        <v>1655</v>
      </c>
      <c r="F511" s="162">
        <v>10.0199539508</v>
      </c>
      <c r="G511" s="162">
        <v>32.835349917512502</v>
      </c>
      <c r="H511" s="162">
        <v>-1.8709578072066506</v>
      </c>
      <c r="I511" s="162">
        <v>4.6604963551478269</v>
      </c>
      <c r="J511" s="166">
        <v>2.6273588625301596E-2</v>
      </c>
      <c r="K511" s="166">
        <v>0.73350544393310135</v>
      </c>
    </row>
    <row r="512" spans="1:11" x14ac:dyDescent="0.35">
      <c r="A512" s="120" t="s">
        <v>2576</v>
      </c>
      <c r="B512" s="141" t="s">
        <v>1899</v>
      </c>
      <c r="C512" s="120" t="s">
        <v>2797</v>
      </c>
      <c r="D512" s="120" t="s">
        <v>2798</v>
      </c>
      <c r="E512" s="120" t="s">
        <v>2662</v>
      </c>
      <c r="F512" s="162">
        <v>6.3392376176000003</v>
      </c>
      <c r="G512" s="162">
        <v>26.566765656977338</v>
      </c>
      <c r="H512" s="162">
        <v>-5.3145005588862935</v>
      </c>
      <c r="I512" s="162">
        <v>4.6555600981193646</v>
      </c>
      <c r="J512" s="166">
        <v>5.0570515491561954E-2</v>
      </c>
      <c r="K512" s="166">
        <v>0.90243648479800087</v>
      </c>
    </row>
    <row r="513" spans="1:11" x14ac:dyDescent="0.35">
      <c r="A513" s="120" t="s">
        <v>431</v>
      </c>
      <c r="B513" s="141" t="s">
        <v>1817</v>
      </c>
      <c r="C513" s="120" t="s">
        <v>432</v>
      </c>
      <c r="D513" s="120" t="s">
        <v>2856</v>
      </c>
      <c r="E513" s="120" t="s">
        <v>2262</v>
      </c>
      <c r="F513" s="162">
        <v>10.402310054099999</v>
      </c>
      <c r="G513" s="162">
        <v>27.693064854626748</v>
      </c>
      <c r="H513" s="162">
        <v>-5.0221565731166873</v>
      </c>
      <c r="I513" s="162">
        <v>4.6475600309837315</v>
      </c>
      <c r="J513" s="166">
        <v>3.2665579867749671E-2</v>
      </c>
      <c r="K513" s="166">
        <v>0.77749752274569861</v>
      </c>
    </row>
    <row r="514" spans="1:11" x14ac:dyDescent="0.35">
      <c r="A514" s="120" t="s">
        <v>2565</v>
      </c>
      <c r="B514" s="141" t="s">
        <v>1831</v>
      </c>
      <c r="C514" s="120" t="s">
        <v>2751</v>
      </c>
      <c r="D514" s="120" t="s">
        <v>2752</v>
      </c>
      <c r="E514" s="120" t="s">
        <v>1666</v>
      </c>
      <c r="F514" s="162">
        <v>6.2978166911000004</v>
      </c>
      <c r="G514" s="162">
        <v>28.471438124420796</v>
      </c>
      <c r="H514" s="162">
        <v>-3.9295812836503208</v>
      </c>
      <c r="I514" s="162">
        <v>4.6426353016610911</v>
      </c>
      <c r="J514" s="166">
        <v>4.0109431375445745E-2</v>
      </c>
      <c r="K514" s="166">
        <v>0.78556723371979631</v>
      </c>
    </row>
    <row r="515" spans="1:11" x14ac:dyDescent="0.35">
      <c r="A515" s="120" t="s">
        <v>1887</v>
      </c>
      <c r="B515" s="141" t="s">
        <v>1888</v>
      </c>
      <c r="C515" s="120" t="s">
        <v>2693</v>
      </c>
      <c r="D515" s="120" t="s">
        <v>2694</v>
      </c>
      <c r="E515" s="120" t="s">
        <v>1889</v>
      </c>
      <c r="F515" s="162">
        <v>5.6633682407000006</v>
      </c>
      <c r="G515" s="162">
        <v>8.3153482252089344</v>
      </c>
      <c r="H515" s="162">
        <v>-3.8659217877095018</v>
      </c>
      <c r="I515" s="162">
        <v>4.5689588639345464</v>
      </c>
      <c r="J515" s="166">
        <v>5.7425192968208957E-2</v>
      </c>
      <c r="K515" s="166">
        <v>0.83273663011859478</v>
      </c>
    </row>
    <row r="516" spans="1:11" x14ac:dyDescent="0.35">
      <c r="A516" s="120" t="s">
        <v>2521</v>
      </c>
      <c r="B516" s="141">
        <v>0</v>
      </c>
      <c r="C516" s="120" t="s">
        <v>1834</v>
      </c>
      <c r="D516" s="120" t="s">
        <v>2664</v>
      </c>
      <c r="E516" s="120" t="s">
        <v>1666</v>
      </c>
      <c r="F516" s="162">
        <v>6.7640660467999991</v>
      </c>
      <c r="G516" s="162">
        <v>28.471438124420796</v>
      </c>
      <c r="H516" s="162">
        <v>-1.9290123456790227</v>
      </c>
      <c r="I516" s="162">
        <v>4.5566264282352842</v>
      </c>
      <c r="J516" s="166">
        <v>2.586278451333112E-2</v>
      </c>
      <c r="K516" s="166">
        <v>0.78556723371979631</v>
      </c>
    </row>
    <row r="517" spans="1:11" x14ac:dyDescent="0.35">
      <c r="A517" s="120" t="s">
        <v>2587</v>
      </c>
      <c r="B517" s="141" t="s">
        <v>1748</v>
      </c>
      <c r="C517" s="120" t="s">
        <v>2824</v>
      </c>
      <c r="D517" s="120" t="s">
        <v>2654</v>
      </c>
      <c r="E517" s="120" t="s">
        <v>1647</v>
      </c>
      <c r="F517" s="162">
        <v>7.6765691453999993</v>
      </c>
      <c r="G517" s="162">
        <v>13.951083407403075</v>
      </c>
      <c r="H517" s="162">
        <v>-4.6787219101123512</v>
      </c>
      <c r="I517" s="162">
        <v>4.5325779036827072</v>
      </c>
      <c r="J517" s="166">
        <v>3.596983245935604E-2</v>
      </c>
      <c r="K517" s="166">
        <v>0.80628444763958784</v>
      </c>
    </row>
    <row r="518" spans="1:11" x14ac:dyDescent="0.35">
      <c r="A518" s="120" t="s">
        <v>2534</v>
      </c>
      <c r="B518" s="141" t="s">
        <v>1779</v>
      </c>
      <c r="C518" s="120" t="s">
        <v>2687</v>
      </c>
      <c r="D518" s="120" t="s">
        <v>2688</v>
      </c>
      <c r="E518" s="120" t="s">
        <v>1655</v>
      </c>
      <c r="F518" s="162">
        <v>6.4025001994000004</v>
      </c>
      <c r="G518" s="162">
        <v>32.835349917512502</v>
      </c>
      <c r="H518" s="162">
        <v>-2.7759418374091087</v>
      </c>
      <c r="I518" s="162">
        <v>4.4016133504884838</v>
      </c>
      <c r="J518" s="166">
        <v>3.6144285606448105E-2</v>
      </c>
      <c r="K518" s="166">
        <v>0.73350544393310135</v>
      </c>
    </row>
    <row r="519" spans="1:11" x14ac:dyDescent="0.35">
      <c r="A519" s="120" t="s">
        <v>2540</v>
      </c>
      <c r="B519" s="141">
        <v>0</v>
      </c>
      <c r="C519" s="120" t="s">
        <v>1916</v>
      </c>
      <c r="D519" s="120" t="s">
        <v>2695</v>
      </c>
      <c r="E519" s="120" t="s">
        <v>1913</v>
      </c>
      <c r="F519" s="162">
        <v>5.9727195755999993</v>
      </c>
      <c r="G519" s="162">
        <v>32.118216241752364</v>
      </c>
      <c r="H519" s="162">
        <v>-5.1499482936918302</v>
      </c>
      <c r="I519" s="162">
        <v>4.3957659511908149</v>
      </c>
      <c r="J519" s="166">
        <v>3.7539922898324661E-2</v>
      </c>
      <c r="K519" s="166">
        <v>0.55094786729857825</v>
      </c>
    </row>
    <row r="520" spans="1:11" x14ac:dyDescent="0.35">
      <c r="A520" s="120" t="s">
        <v>2519</v>
      </c>
      <c r="B520" s="141" t="s">
        <v>1885</v>
      </c>
      <c r="C520" s="120" t="s">
        <v>2659</v>
      </c>
      <c r="D520" s="120" t="s">
        <v>2660</v>
      </c>
      <c r="E520" s="120" t="s">
        <v>1706</v>
      </c>
      <c r="F520" s="162">
        <v>8.3791506741999999</v>
      </c>
      <c r="G520" s="162">
        <v>22.063784262392534</v>
      </c>
      <c r="H520" s="162">
        <v>-4.8764990866492051</v>
      </c>
      <c r="I520" s="162">
        <v>4.3679682329583045</v>
      </c>
      <c r="J520" s="166">
        <v>4.4429510913321903E-2</v>
      </c>
      <c r="K520" s="166">
        <v>0.84142705543483753</v>
      </c>
    </row>
    <row r="521" spans="1:11" x14ac:dyDescent="0.35">
      <c r="A521" s="120" t="s">
        <v>1734</v>
      </c>
      <c r="B521" s="141" t="s">
        <v>1735</v>
      </c>
      <c r="C521" s="120" t="s">
        <v>2645</v>
      </c>
      <c r="D521" s="120" t="s">
        <v>2646</v>
      </c>
      <c r="E521" s="120" t="s">
        <v>2499</v>
      </c>
      <c r="F521" s="162">
        <v>6.8159709777999993</v>
      </c>
      <c r="G521" s="162">
        <v>24.346780204846876</v>
      </c>
      <c r="H521" s="162">
        <v>-2.3151934570619659</v>
      </c>
      <c r="I521" s="162">
        <v>4.3642522146951652</v>
      </c>
      <c r="J521" s="166">
        <v>4.8803451899056535E-2</v>
      </c>
      <c r="K521" s="166">
        <v>0.92720181995450113</v>
      </c>
    </row>
    <row r="522" spans="1:11" x14ac:dyDescent="0.35">
      <c r="A522" s="120" t="s">
        <v>1864</v>
      </c>
      <c r="B522" s="141" t="s">
        <v>1865</v>
      </c>
      <c r="C522" s="120" t="s">
        <v>2651</v>
      </c>
      <c r="D522" s="120" t="s">
        <v>2652</v>
      </c>
      <c r="E522" s="120" t="s">
        <v>2259</v>
      </c>
      <c r="F522" s="162">
        <v>10.057821043700001</v>
      </c>
      <c r="G522" s="162">
        <v>44.006178117729547</v>
      </c>
      <c r="H522" s="162">
        <v>-1.6606498194945689</v>
      </c>
      <c r="I522" s="162">
        <v>4.3382352941176432</v>
      </c>
      <c r="J522" s="166">
        <v>3.8929269822529894E-2</v>
      </c>
      <c r="K522" s="166">
        <v>0.82461982907354647</v>
      </c>
    </row>
    <row r="523" spans="1:11" x14ac:dyDescent="0.35">
      <c r="A523" s="120" t="s">
        <v>1880</v>
      </c>
      <c r="B523" s="141">
        <v>0</v>
      </c>
      <c r="C523" s="120" t="s">
        <v>1881</v>
      </c>
      <c r="D523" s="120" t="s">
        <v>2660</v>
      </c>
      <c r="E523" s="120" t="s">
        <v>1706</v>
      </c>
      <c r="F523" s="162">
        <v>4.7750987688000004</v>
      </c>
      <c r="G523" s="162">
        <v>22.063784262392534</v>
      </c>
      <c r="H523" s="162">
        <v>-5.1959284146098099</v>
      </c>
      <c r="I523" s="162">
        <v>4.3114765425274655</v>
      </c>
      <c r="J523" s="166">
        <v>6.8544102154809841E-2</v>
      </c>
      <c r="K523" s="166">
        <v>0.84142705543483753</v>
      </c>
    </row>
    <row r="524" spans="1:11" x14ac:dyDescent="0.35">
      <c r="A524" s="120" t="s">
        <v>2522</v>
      </c>
      <c r="B524" s="141" t="s">
        <v>1747</v>
      </c>
      <c r="C524" s="120" t="s">
        <v>2666</v>
      </c>
      <c r="D524" s="120" t="s">
        <v>2667</v>
      </c>
      <c r="E524" s="120" t="s">
        <v>1647</v>
      </c>
      <c r="F524" s="162">
        <v>8.3268468249000005</v>
      </c>
      <c r="G524" s="162">
        <v>13.951083407403075</v>
      </c>
      <c r="H524" s="162">
        <v>-3.548451283411818</v>
      </c>
      <c r="I524" s="162">
        <v>4.2702445004426801</v>
      </c>
      <c r="J524" s="166">
        <v>3.2587675404360653E-2</v>
      </c>
      <c r="K524" s="166">
        <v>0.80628444763958784</v>
      </c>
    </row>
    <row r="525" spans="1:11" x14ac:dyDescent="0.35">
      <c r="A525" s="120" t="s">
        <v>1910</v>
      </c>
      <c r="B525" s="141" t="s">
        <v>1911</v>
      </c>
      <c r="C525" s="120" t="s">
        <v>2613</v>
      </c>
      <c r="D525" s="120" t="s">
        <v>2614</v>
      </c>
      <c r="E525" s="120" t="s">
        <v>2615</v>
      </c>
      <c r="F525" s="162">
        <v>4.5739859736000001</v>
      </c>
      <c r="G525" s="162">
        <v>20.116067101593803</v>
      </c>
      <c r="H525" s="162">
        <v>-3.8277511961722586</v>
      </c>
      <c r="I525" s="162">
        <v>4.2674253200569083</v>
      </c>
      <c r="J525" s="166">
        <v>6.0791150290108689E-2</v>
      </c>
      <c r="K525" s="166">
        <v>0.87925257731958761</v>
      </c>
    </row>
    <row r="526" spans="1:11" x14ac:dyDescent="0.35">
      <c r="A526" s="120" t="s">
        <v>2557</v>
      </c>
      <c r="B526" s="141" t="s">
        <v>1964</v>
      </c>
      <c r="C526" s="120" t="s">
        <v>2738</v>
      </c>
      <c r="D526" s="120" t="s">
        <v>2739</v>
      </c>
      <c r="E526" s="120" t="s">
        <v>2649</v>
      </c>
      <c r="F526" s="162">
        <v>9.5964110583000011</v>
      </c>
      <c r="G526" s="162">
        <v>19.952642308285949</v>
      </c>
      <c r="H526" s="162">
        <v>-2.284623001839011</v>
      </c>
      <c r="I526" s="162">
        <v>4.2364245159411995</v>
      </c>
      <c r="J526" s="166">
        <v>4.3943960407148229E-2</v>
      </c>
      <c r="K526" s="166">
        <v>0.93207829714407953</v>
      </c>
    </row>
    <row r="527" spans="1:11" x14ac:dyDescent="0.35">
      <c r="A527" s="120" t="s">
        <v>2549</v>
      </c>
      <c r="B527" s="141" t="s">
        <v>2716</v>
      </c>
      <c r="C527" s="120" t="s">
        <v>2717</v>
      </c>
      <c r="D527" s="120" t="s">
        <v>2671</v>
      </c>
      <c r="E527" s="120" t="s">
        <v>2247</v>
      </c>
      <c r="F527" s="162">
        <v>5.9802275901000002</v>
      </c>
      <c r="G527" s="162">
        <v>2.7010744481034372</v>
      </c>
      <c r="H527" s="162">
        <v>-2.6443980514961751</v>
      </c>
      <c r="I527" s="162">
        <v>4.1963015647226296</v>
      </c>
      <c r="J527" s="166"/>
      <c r="K527" s="166">
        <v>0.90469849724177287</v>
      </c>
    </row>
    <row r="528" spans="1:11" x14ac:dyDescent="0.35">
      <c r="A528" s="120" t="s">
        <v>2581</v>
      </c>
      <c r="B528" s="141">
        <v>0</v>
      </c>
      <c r="C528" s="120" t="s">
        <v>1945</v>
      </c>
      <c r="D528" s="120" t="s">
        <v>2813</v>
      </c>
      <c r="E528" s="120" t="s">
        <v>2327</v>
      </c>
      <c r="F528" s="162">
        <v>6.6003598877999998</v>
      </c>
      <c r="G528" s="162">
        <v>9.7113988207226569</v>
      </c>
      <c r="H528" s="162">
        <v>-4.035414725069888</v>
      </c>
      <c r="I528" s="162">
        <v>4.153230118770276</v>
      </c>
      <c r="J528" s="166">
        <v>5.5056150444620512E-2</v>
      </c>
      <c r="K528" s="166">
        <v>0.92407897415021367</v>
      </c>
    </row>
    <row r="529" spans="1:11" x14ac:dyDescent="0.35">
      <c r="A529" s="120" t="s">
        <v>2575</v>
      </c>
      <c r="B529" s="141" t="s">
        <v>2788</v>
      </c>
      <c r="C529" s="120" t="s">
        <v>2789</v>
      </c>
      <c r="D529" s="120" t="s">
        <v>2790</v>
      </c>
      <c r="E529" s="120" t="s">
        <v>2286</v>
      </c>
      <c r="F529" s="162">
        <v>5.7548354246000004</v>
      </c>
      <c r="G529" s="162">
        <v>1.7365662707340994</v>
      </c>
      <c r="H529" s="162">
        <v>-4.2562657570814268</v>
      </c>
      <c r="I529" s="162">
        <v>4.1168761082414704</v>
      </c>
      <c r="J529" s="166">
        <v>4.3610123370499881E-2</v>
      </c>
      <c r="K529" s="166">
        <v>0.83051689860834987</v>
      </c>
    </row>
    <row r="530" spans="1:11" x14ac:dyDescent="0.35">
      <c r="A530" s="120" t="s">
        <v>2569</v>
      </c>
      <c r="B530" s="141" t="s">
        <v>1784</v>
      </c>
      <c r="C530" s="120" t="s">
        <v>2768</v>
      </c>
      <c r="D530" s="120" t="s">
        <v>2769</v>
      </c>
      <c r="E530" s="120" t="s">
        <v>2272</v>
      </c>
      <c r="F530" s="162">
        <v>7.6999458811999997</v>
      </c>
      <c r="G530" s="162">
        <v>5.76897473863625</v>
      </c>
      <c r="H530" s="162">
        <v>-2.2987530749003384</v>
      </c>
      <c r="I530" s="162">
        <v>4.1050617498695559</v>
      </c>
      <c r="J530" s="166">
        <v>3.7227305050351378E-2</v>
      </c>
      <c r="K530" s="166">
        <v>0.88703128731788872</v>
      </c>
    </row>
    <row r="531" spans="1:11" x14ac:dyDescent="0.35">
      <c r="A531" s="120" t="s">
        <v>1956</v>
      </c>
      <c r="B531" s="141" t="s">
        <v>1957</v>
      </c>
      <c r="C531" s="120" t="s">
        <v>2773</v>
      </c>
      <c r="D531" s="120" t="s">
        <v>2774</v>
      </c>
      <c r="E531" s="120" t="s">
        <v>2269</v>
      </c>
      <c r="F531" s="162">
        <v>5.8705528871000006</v>
      </c>
      <c r="G531" s="162">
        <v>51.481913419370315</v>
      </c>
      <c r="H531" s="162">
        <v>-4.4340151302885902</v>
      </c>
      <c r="I531" s="162">
        <v>4.0733944954128356</v>
      </c>
      <c r="J531" s="166">
        <v>5.325214823006981E-2</v>
      </c>
      <c r="K531" s="166">
        <v>0.82551348194295726</v>
      </c>
    </row>
    <row r="532" spans="1:11" x14ac:dyDescent="0.35">
      <c r="A532" s="120" t="s">
        <v>1737</v>
      </c>
      <c r="B532" s="141" t="s">
        <v>1738</v>
      </c>
      <c r="C532" s="120" t="s">
        <v>2724</v>
      </c>
      <c r="D532" s="120" t="s">
        <v>2725</v>
      </c>
      <c r="E532" s="120" t="s">
        <v>2499</v>
      </c>
      <c r="F532" s="162">
        <v>7.0821738366</v>
      </c>
      <c r="G532" s="162">
        <v>24.346780204846876</v>
      </c>
      <c r="H532" s="162">
        <v>-4.1029661570625962</v>
      </c>
      <c r="I532" s="162">
        <v>4.0626695604991934</v>
      </c>
      <c r="J532" s="166">
        <v>3.8510934412764389E-2</v>
      </c>
      <c r="K532" s="166">
        <v>0.92720181995450113</v>
      </c>
    </row>
    <row r="533" spans="1:11" x14ac:dyDescent="0.35">
      <c r="A533" s="120" t="s">
        <v>2518</v>
      </c>
      <c r="B533" s="141">
        <v>0</v>
      </c>
      <c r="C533" s="120" t="s">
        <v>2656</v>
      </c>
      <c r="D533" s="120" t="s">
        <v>2657</v>
      </c>
      <c r="E533" s="120" t="s">
        <v>2658</v>
      </c>
      <c r="F533" s="162">
        <v>5.3928673261000002</v>
      </c>
      <c r="G533" s="162">
        <v>34.332505571402137</v>
      </c>
      <c r="H533" s="162">
        <v>-5.8423913043478244</v>
      </c>
      <c r="I533" s="162">
        <v>4.0616246498599535</v>
      </c>
      <c r="J533" s="166">
        <v>5.3708429356901649E-2</v>
      </c>
      <c r="K533" s="166">
        <v>0.93725162099979087</v>
      </c>
    </row>
    <row r="534" spans="1:11" x14ac:dyDescent="0.35">
      <c r="A534" s="120" t="s">
        <v>2583</v>
      </c>
      <c r="B534" s="141" t="s">
        <v>1820</v>
      </c>
      <c r="C534" s="120" t="s">
        <v>2818</v>
      </c>
      <c r="D534" s="120" t="s">
        <v>2819</v>
      </c>
      <c r="E534" s="120" t="s">
        <v>2262</v>
      </c>
      <c r="F534" s="162">
        <v>6.7335815550999998</v>
      </c>
      <c r="G534" s="162">
        <v>27.693064854626748</v>
      </c>
      <c r="H534" s="162">
        <v>-4.8917474408913888</v>
      </c>
      <c r="I534" s="162">
        <v>4.0462427745664913</v>
      </c>
      <c r="J534" s="166">
        <v>5.1875637518873204E-2</v>
      </c>
      <c r="K534" s="166">
        <v>0.77749752274569861</v>
      </c>
    </row>
    <row r="535" spans="1:11" x14ac:dyDescent="0.35">
      <c r="A535" s="120" t="s">
        <v>2545</v>
      </c>
      <c r="B535" s="141" t="s">
        <v>2708</v>
      </c>
      <c r="C535" s="120" t="s">
        <v>2709</v>
      </c>
      <c r="D535" s="120" t="s">
        <v>2710</v>
      </c>
      <c r="E535" s="120" t="s">
        <v>2247</v>
      </c>
      <c r="F535" s="162">
        <v>9.1862237469000014</v>
      </c>
      <c r="G535" s="162">
        <v>2.7010744481034372</v>
      </c>
      <c r="H535" s="162">
        <v>-2.5423728813559352</v>
      </c>
      <c r="I535" s="162">
        <v>4.028776978417266</v>
      </c>
      <c r="J535" s="166">
        <v>4.3444533116698006E-2</v>
      </c>
      <c r="K535" s="166">
        <v>0.90469849724177287</v>
      </c>
    </row>
    <row r="536" spans="1:11" x14ac:dyDescent="0.35">
      <c r="A536" s="120" t="s">
        <v>1962</v>
      </c>
      <c r="B536" s="141" t="s">
        <v>1963</v>
      </c>
      <c r="C536" s="120" t="s">
        <v>2848</v>
      </c>
      <c r="D536" s="120" t="s">
        <v>2739</v>
      </c>
      <c r="E536" s="120" t="s">
        <v>2649</v>
      </c>
      <c r="F536" s="162">
        <v>9.3806333275</v>
      </c>
      <c r="G536" s="162">
        <v>19.952642308285949</v>
      </c>
      <c r="H536" s="162">
        <v>-2.1414665801427595</v>
      </c>
      <c r="I536" s="162">
        <v>4.0173703597601715</v>
      </c>
      <c r="J536" s="166">
        <v>3.9387597143635711E-2</v>
      </c>
      <c r="K536" s="166">
        <v>0.93207829714407953</v>
      </c>
    </row>
    <row r="537" spans="1:11" x14ac:dyDescent="0.35">
      <c r="A537" s="120" t="s">
        <v>2577</v>
      </c>
      <c r="B537" s="141" t="s">
        <v>2801</v>
      </c>
      <c r="C537" s="120" t="s">
        <v>2802</v>
      </c>
      <c r="D537" s="120" t="s">
        <v>2803</v>
      </c>
      <c r="E537" s="120" t="s">
        <v>2225</v>
      </c>
      <c r="F537" s="162">
        <v>6.3767754728999995</v>
      </c>
      <c r="G537" s="162">
        <v>3.5931209937512469</v>
      </c>
      <c r="H537" s="162">
        <v>-3.9550714771953737</v>
      </c>
      <c r="I537" s="162">
        <v>3.9648202000141901</v>
      </c>
      <c r="J537" s="166">
        <v>5.1486247197007284E-2</v>
      </c>
      <c r="K537" s="166">
        <v>0.91594713656387661</v>
      </c>
    </row>
    <row r="538" spans="1:11" x14ac:dyDescent="0.35">
      <c r="A538" s="120" t="s">
        <v>2544</v>
      </c>
      <c r="B538" s="141" t="s">
        <v>1783</v>
      </c>
      <c r="C538" s="120" t="s">
        <v>2702</v>
      </c>
      <c r="D538" s="120" t="s">
        <v>2703</v>
      </c>
      <c r="E538" s="120" t="s">
        <v>2704</v>
      </c>
      <c r="F538" s="162">
        <v>5.8076819689999999</v>
      </c>
      <c r="G538" s="162">
        <v>30.815104509854109</v>
      </c>
      <c r="H538" s="162">
        <v>-3.8614718614718644</v>
      </c>
      <c r="I538" s="162">
        <v>3.9565763502601881</v>
      </c>
      <c r="J538" s="166">
        <v>5.1507091696994231E-2</v>
      </c>
      <c r="K538" s="166">
        <v>0.8674486194727008</v>
      </c>
    </row>
    <row r="539" spans="1:11" x14ac:dyDescent="0.35">
      <c r="A539" s="120" t="s">
        <v>1966</v>
      </c>
      <c r="B539" s="141">
        <v>0</v>
      </c>
      <c r="C539" s="120" t="s">
        <v>1967</v>
      </c>
      <c r="D539" s="120" t="s">
        <v>2785</v>
      </c>
      <c r="E539" s="120" t="s">
        <v>2293</v>
      </c>
      <c r="F539" s="162">
        <v>6.5915892897999999</v>
      </c>
      <c r="G539" s="162">
        <v>7.4930957993732381</v>
      </c>
      <c r="H539" s="162">
        <v>-3.9972694174757297</v>
      </c>
      <c r="I539" s="162">
        <v>3.9253789350952113</v>
      </c>
      <c r="J539" s="166">
        <v>5.217568344116108E-2</v>
      </c>
      <c r="K539" s="166">
        <v>0.87720181177654755</v>
      </c>
    </row>
    <row r="540" spans="1:11" x14ac:dyDescent="0.35">
      <c r="A540" s="120" t="s">
        <v>2579</v>
      </c>
      <c r="B540" s="141" t="s">
        <v>1890</v>
      </c>
      <c r="C540" s="120" t="s">
        <v>2806</v>
      </c>
      <c r="D540" s="120" t="s">
        <v>2694</v>
      </c>
      <c r="E540" s="120" t="s">
        <v>1889</v>
      </c>
      <c r="F540" s="162">
        <v>4.411682162</v>
      </c>
      <c r="G540" s="162">
        <v>8.3153482252089344</v>
      </c>
      <c r="H540" s="162">
        <v>-4.0562680074572111</v>
      </c>
      <c r="I540" s="162">
        <v>3.9090802851466613</v>
      </c>
      <c r="J540" s="166">
        <v>5.2035144022067062E-2</v>
      </c>
      <c r="K540" s="166">
        <v>0.83273663011859478</v>
      </c>
    </row>
    <row r="541" spans="1:11" x14ac:dyDescent="0.35">
      <c r="A541" s="120" t="s">
        <v>1768</v>
      </c>
      <c r="B541" s="141" t="s">
        <v>1769</v>
      </c>
      <c r="C541" s="120" t="s">
        <v>2680</v>
      </c>
      <c r="D541" s="120" t="s">
        <v>2681</v>
      </c>
      <c r="E541" s="120" t="s">
        <v>1761</v>
      </c>
      <c r="F541" s="162">
        <v>8.1651079320999997</v>
      </c>
      <c r="G541" s="162">
        <v>17.974020210884557</v>
      </c>
      <c r="H541" s="162">
        <v>-2.711028958718432</v>
      </c>
      <c r="I541" s="162">
        <v>3.8750238527776677</v>
      </c>
      <c r="J541" s="166">
        <v>4.5455140749391221E-2</v>
      </c>
      <c r="K541" s="166">
        <v>0.8879839619095351</v>
      </c>
    </row>
    <row r="542" spans="1:11" x14ac:dyDescent="0.35">
      <c r="A542" s="120" t="s">
        <v>1766</v>
      </c>
      <c r="B542" s="141" t="s">
        <v>1767</v>
      </c>
      <c r="C542" s="120" t="s">
        <v>2730</v>
      </c>
      <c r="D542" s="120" t="s">
        <v>2731</v>
      </c>
      <c r="E542" s="120" t="s">
        <v>1761</v>
      </c>
      <c r="F542" s="162">
        <v>6.4068510048</v>
      </c>
      <c r="G542" s="162">
        <v>17.974020210884557</v>
      </c>
      <c r="H542" s="162">
        <v>-3.190013869625516</v>
      </c>
      <c r="I542" s="162">
        <v>3.8571428571428563</v>
      </c>
      <c r="J542" s="166">
        <v>5.1533643173788793E-2</v>
      </c>
      <c r="K542" s="166">
        <v>0.8879839619095351</v>
      </c>
    </row>
    <row r="543" spans="1:11" x14ac:dyDescent="0.35">
      <c r="A543" s="120" t="s">
        <v>2523</v>
      </c>
      <c r="B543" s="141" t="s">
        <v>2669</v>
      </c>
      <c r="C543" s="120" t="s">
        <v>2670</v>
      </c>
      <c r="D543" s="120" t="s">
        <v>2671</v>
      </c>
      <c r="E543" s="120" t="s">
        <v>2247</v>
      </c>
      <c r="F543" s="162">
        <v>9.8572894888999993</v>
      </c>
      <c r="G543" s="162">
        <v>2.7010744481034372</v>
      </c>
      <c r="H543" s="162">
        <v>-2.4231678486997592</v>
      </c>
      <c r="I543" s="162">
        <v>3.8112522686025372</v>
      </c>
      <c r="J543" s="166">
        <v>3.9187945642784737E-2</v>
      </c>
      <c r="K543" s="166">
        <v>0.90469849724177287</v>
      </c>
    </row>
    <row r="544" spans="1:11" x14ac:dyDescent="0.35">
      <c r="A544" s="120" t="s">
        <v>2513</v>
      </c>
      <c r="B544" s="141" t="s">
        <v>2623</v>
      </c>
      <c r="C544" s="120" t="s">
        <v>2624</v>
      </c>
      <c r="D544" s="120" t="s">
        <v>2625</v>
      </c>
      <c r="E544" s="120" t="s">
        <v>2626</v>
      </c>
      <c r="F544" s="162">
        <v>6.4882929887999996</v>
      </c>
      <c r="G544" s="162">
        <v>60.0718477170455</v>
      </c>
      <c r="H544" s="162">
        <v>-2.8085735402808565</v>
      </c>
      <c r="I544" s="162">
        <v>3.7678975131876418</v>
      </c>
      <c r="J544" s="166">
        <v>5.6948479471429975E-2</v>
      </c>
      <c r="K544" s="166">
        <v>0.90942237574361928</v>
      </c>
    </row>
    <row r="545" spans="1:11" x14ac:dyDescent="0.35">
      <c r="A545" s="120" t="s">
        <v>1814</v>
      </c>
      <c r="B545" s="141" t="s">
        <v>1815</v>
      </c>
      <c r="C545" s="120" t="s">
        <v>2853</v>
      </c>
      <c r="D545" s="120" t="s">
        <v>2854</v>
      </c>
      <c r="E545" s="120" t="s">
        <v>2262</v>
      </c>
      <c r="F545" s="162">
        <v>7.5325037017999996</v>
      </c>
      <c r="G545" s="162">
        <v>27.693064854626748</v>
      </c>
      <c r="H545" s="162">
        <v>-3.8379530916844331</v>
      </c>
      <c r="I545" s="162">
        <v>3.6189069423929112</v>
      </c>
      <c r="J545" s="166">
        <v>4.3619269956228598E-2</v>
      </c>
      <c r="K545" s="166">
        <v>0.77749752274569861</v>
      </c>
    </row>
    <row r="546" spans="1:11" x14ac:dyDescent="0.35">
      <c r="A546" s="120" t="s">
        <v>1851</v>
      </c>
      <c r="B546" s="141">
        <v>0</v>
      </c>
      <c r="C546" s="120" t="s">
        <v>1852</v>
      </c>
      <c r="D546" s="120" t="s">
        <v>2674</v>
      </c>
      <c r="E546" s="120" t="s">
        <v>1695</v>
      </c>
      <c r="F546" s="162">
        <v>8.0179887437000001</v>
      </c>
      <c r="G546" s="162">
        <v>29.464982422638315</v>
      </c>
      <c r="H546" s="162">
        <v>-4.0090771558245244</v>
      </c>
      <c r="I546" s="162">
        <v>3.5685963521015234</v>
      </c>
      <c r="J546" s="166">
        <v>3.3295287217999223E-2</v>
      </c>
      <c r="K546" s="166">
        <v>0.80250121348827919</v>
      </c>
    </row>
    <row r="547" spans="1:11" x14ac:dyDescent="0.35">
      <c r="A547" s="120" t="s">
        <v>2514</v>
      </c>
      <c r="B547" s="141" t="s">
        <v>1904</v>
      </c>
      <c r="C547" s="120" t="s">
        <v>2628</v>
      </c>
      <c r="D547" s="120" t="s">
        <v>2629</v>
      </c>
      <c r="E547" s="120" t="s">
        <v>2399</v>
      </c>
      <c r="F547" s="162">
        <v>7.9387012074000003</v>
      </c>
      <c r="G547" s="162">
        <v>34.679567863619205</v>
      </c>
      <c r="H547" s="162">
        <v>-4.2384105960264904</v>
      </c>
      <c r="I547" s="162">
        <v>3.5318559556786879</v>
      </c>
      <c r="J547" s="166">
        <v>4.7056685504114008E-2</v>
      </c>
      <c r="K547" s="166">
        <v>0.90484954449250021</v>
      </c>
    </row>
    <row r="548" spans="1:11" x14ac:dyDescent="0.35">
      <c r="A548" s="120" t="s">
        <v>2554</v>
      </c>
      <c r="B548" s="141" t="s">
        <v>1884</v>
      </c>
      <c r="C548" s="120" t="s">
        <v>2733</v>
      </c>
      <c r="D548" s="120" t="s">
        <v>2638</v>
      </c>
      <c r="E548" s="120" t="s">
        <v>1706</v>
      </c>
      <c r="F548" s="162">
        <v>7.6086561485000006</v>
      </c>
      <c r="G548" s="162">
        <v>22.063784262392534</v>
      </c>
      <c r="H548" s="162">
        <v>-3.2831346798943719</v>
      </c>
      <c r="I548" s="162">
        <v>3.4945340003705869</v>
      </c>
      <c r="J548" s="166">
        <v>4.4194293605827564E-2</v>
      </c>
      <c r="K548" s="166">
        <v>0.84142705543483753</v>
      </c>
    </row>
    <row r="549" spans="1:11" x14ac:dyDescent="0.35">
      <c r="A549" s="120" t="s">
        <v>1872</v>
      </c>
      <c r="B549" s="141">
        <v>0</v>
      </c>
      <c r="C549" s="120" t="s">
        <v>1873</v>
      </c>
      <c r="D549" s="120" t="s">
        <v>2740</v>
      </c>
      <c r="E549" s="120" t="s">
        <v>1702</v>
      </c>
      <c r="F549" s="162">
        <v>8.2396981217</v>
      </c>
      <c r="G549" s="162">
        <v>24.458181896219404</v>
      </c>
      <c r="H549" s="162">
        <v>-2.922868741542632</v>
      </c>
      <c r="I549" s="162">
        <v>3.492563376790017</v>
      </c>
      <c r="J549" s="166"/>
      <c r="K549" s="166">
        <v>0.65695013965650439</v>
      </c>
    </row>
    <row r="550" spans="1:11" x14ac:dyDescent="0.35">
      <c r="A550" s="120" t="s">
        <v>1876</v>
      </c>
      <c r="B550" s="141" t="s">
        <v>1877</v>
      </c>
      <c r="C550" s="120" t="s">
        <v>2637</v>
      </c>
      <c r="D550" s="120" t="s">
        <v>2638</v>
      </c>
      <c r="E550" s="120" t="s">
        <v>1706</v>
      </c>
      <c r="F550" s="162">
        <v>7.8619709813999998</v>
      </c>
      <c r="G550" s="162">
        <v>22.063784262392534</v>
      </c>
      <c r="H550" s="162">
        <v>-3.5890997710656514</v>
      </c>
      <c r="I550" s="162">
        <v>3.4349648325795625</v>
      </c>
      <c r="J550" s="166">
        <v>4.4957261566316589E-2</v>
      </c>
      <c r="K550" s="166">
        <v>0.84142705543483753</v>
      </c>
    </row>
    <row r="551" spans="1:11" x14ac:dyDescent="0.35">
      <c r="A551" s="120" t="s">
        <v>2584</v>
      </c>
      <c r="B551" s="141" t="s">
        <v>1819</v>
      </c>
      <c r="C551" s="120" t="s">
        <v>2820</v>
      </c>
      <c r="D551" s="120" t="s">
        <v>2821</v>
      </c>
      <c r="E551" s="120" t="s">
        <v>2262</v>
      </c>
      <c r="F551" s="162">
        <v>9.1787059724999995</v>
      </c>
      <c r="G551" s="162">
        <v>27.693064854626748</v>
      </c>
      <c r="H551" s="162">
        <v>-3.2706383767256453</v>
      </c>
      <c r="I551" s="162">
        <v>3.4327787339835574</v>
      </c>
      <c r="J551" s="166">
        <v>3.1836112771808277E-2</v>
      </c>
      <c r="K551" s="166">
        <v>0.77749752274569861</v>
      </c>
    </row>
    <row r="552" spans="1:11" x14ac:dyDescent="0.35">
      <c r="A552" s="120" t="s">
        <v>2598</v>
      </c>
      <c r="B552" s="141" t="s">
        <v>1773</v>
      </c>
      <c r="C552" s="120" t="s">
        <v>2841</v>
      </c>
      <c r="D552" s="120" t="s">
        <v>2842</v>
      </c>
      <c r="E552" s="120" t="s">
        <v>1761</v>
      </c>
      <c r="F552" s="162">
        <v>8.6160782536999996</v>
      </c>
      <c r="G552" s="162">
        <v>17.974020210884557</v>
      </c>
      <c r="H552" s="162">
        <v>-1.5662305414955564</v>
      </c>
      <c r="I552" s="162">
        <v>3.4200000000000008</v>
      </c>
      <c r="J552" s="166">
        <v>9.6791728363714215E-3</v>
      </c>
      <c r="K552" s="166">
        <v>0.8879839619095351</v>
      </c>
    </row>
    <row r="553" spans="1:11" x14ac:dyDescent="0.35">
      <c r="A553" s="120" t="s">
        <v>2605</v>
      </c>
      <c r="B553" s="141" t="s">
        <v>1818</v>
      </c>
      <c r="C553" s="120" t="s">
        <v>2852</v>
      </c>
      <c r="D553" s="120" t="s">
        <v>2819</v>
      </c>
      <c r="E553" s="120" t="s">
        <v>2262</v>
      </c>
      <c r="F553" s="162">
        <v>10.226649207299999</v>
      </c>
      <c r="G553" s="162">
        <v>27.693064854626748</v>
      </c>
      <c r="H553" s="162">
        <v>-3.4076827757125248</v>
      </c>
      <c r="I553" s="162">
        <v>3.4083601286173679</v>
      </c>
      <c r="J553" s="166">
        <v>2.721162555162918E-2</v>
      </c>
      <c r="K553" s="166">
        <v>0.77749752274569861</v>
      </c>
    </row>
    <row r="554" spans="1:11" x14ac:dyDescent="0.35">
      <c r="A554" s="120" t="s">
        <v>1905</v>
      </c>
      <c r="B554" s="141" t="s">
        <v>1906</v>
      </c>
      <c r="C554" s="120" t="s">
        <v>2630</v>
      </c>
      <c r="D554" s="120" t="s">
        <v>2629</v>
      </c>
      <c r="E554" s="120" t="s">
        <v>2399</v>
      </c>
      <c r="F554" s="162">
        <v>8.0358126628999997</v>
      </c>
      <c r="G554" s="162">
        <v>34.679567863619205</v>
      </c>
      <c r="H554" s="162">
        <v>-3.8069340584636389</v>
      </c>
      <c r="I554" s="162">
        <v>3.4066713981547321</v>
      </c>
      <c r="J554" s="166">
        <v>4.1464420505601063E-2</v>
      </c>
      <c r="K554" s="166">
        <v>0.90484954449250021</v>
      </c>
    </row>
    <row r="555" spans="1:11" x14ac:dyDescent="0.35">
      <c r="A555" s="120" t="s">
        <v>2590</v>
      </c>
      <c r="B555" s="141" t="s">
        <v>2830</v>
      </c>
      <c r="C555" s="120" t="s">
        <v>2831</v>
      </c>
      <c r="D555" s="120" t="s">
        <v>2832</v>
      </c>
      <c r="E555" s="120" t="s">
        <v>2286</v>
      </c>
      <c r="F555" s="162">
        <v>5.0478984818999999</v>
      </c>
      <c r="G555" s="162">
        <v>1.7365662707340994</v>
      </c>
      <c r="H555" s="162">
        <v>-2.3018147086915004</v>
      </c>
      <c r="I555" s="162">
        <v>3.3866322375608329</v>
      </c>
      <c r="J555" s="166">
        <v>2.7742009711776813E-2</v>
      </c>
      <c r="K555" s="166">
        <v>0.83051689860834987</v>
      </c>
    </row>
    <row r="556" spans="1:11" x14ac:dyDescent="0.35">
      <c r="A556" s="120" t="s">
        <v>2546</v>
      </c>
      <c r="B556" s="141" t="s">
        <v>1867</v>
      </c>
      <c r="C556" s="120" t="s">
        <v>2711</v>
      </c>
      <c r="D556" s="120" t="s">
        <v>2712</v>
      </c>
      <c r="E556" s="120" t="s">
        <v>2304</v>
      </c>
      <c r="F556" s="162">
        <v>4.9859690634999998</v>
      </c>
      <c r="G556" s="162">
        <v>19.113802148422735</v>
      </c>
      <c r="H556" s="162">
        <v>-4.4843049327354301</v>
      </c>
      <c r="I556" s="162">
        <v>3.3794162826420919</v>
      </c>
      <c r="J556" s="166">
        <v>5.3292020969169386E-2</v>
      </c>
      <c r="K556" s="166">
        <v>0.88156913902348122</v>
      </c>
    </row>
    <row r="557" spans="1:11" x14ac:dyDescent="0.35">
      <c r="A557" s="120" t="s">
        <v>2512</v>
      </c>
      <c r="B557" s="141">
        <v>0</v>
      </c>
      <c r="C557" s="120" t="s">
        <v>2621</v>
      </c>
      <c r="D557" s="120" t="s">
        <v>2622</v>
      </c>
      <c r="E557" s="120" t="s">
        <v>1666</v>
      </c>
      <c r="F557" s="162">
        <v>1.4745705444999999</v>
      </c>
      <c r="G557" s="162">
        <v>28.471438124420796</v>
      </c>
      <c r="H557" s="162">
        <v>-1.5789473684210624</v>
      </c>
      <c r="I557" s="162">
        <v>3.3770597414448682</v>
      </c>
      <c r="J557" s="166">
        <v>3.2012139314311343E-2</v>
      </c>
      <c r="K557" s="166">
        <v>0.78556723371979631</v>
      </c>
    </row>
    <row r="558" spans="1:11" x14ac:dyDescent="0.35">
      <c r="A558" s="120" t="s">
        <v>2552</v>
      </c>
      <c r="B558" s="141">
        <v>0</v>
      </c>
      <c r="C558" s="120" t="s">
        <v>1924</v>
      </c>
      <c r="D558" s="120" t="s">
        <v>2442</v>
      </c>
      <c r="E558" s="120" t="s">
        <v>2443</v>
      </c>
      <c r="F558" s="162">
        <v>8.198097001699999</v>
      </c>
      <c r="G558" s="162">
        <v>24.836487974366879</v>
      </c>
      <c r="H558" s="162">
        <v>-2.9836296426685469</v>
      </c>
      <c r="I558" s="162">
        <v>3.3712900272974653</v>
      </c>
      <c r="J558" s="166">
        <v>4.7596063565451832E-2</v>
      </c>
      <c r="K558" s="166">
        <v>0.85240621447517995</v>
      </c>
    </row>
    <row r="559" spans="1:11" x14ac:dyDescent="0.35">
      <c r="A559" s="120" t="s">
        <v>1917</v>
      </c>
      <c r="B559" s="141" t="s">
        <v>1918</v>
      </c>
      <c r="C559" s="120" t="s">
        <v>2696</v>
      </c>
      <c r="D559" s="120" t="s">
        <v>2697</v>
      </c>
      <c r="E559" s="120" t="s">
        <v>2274</v>
      </c>
      <c r="F559" s="162">
        <v>4.5187388119999996</v>
      </c>
      <c r="G559" s="162">
        <v>6.1673330694777526</v>
      </c>
      <c r="H559" s="162">
        <v>-2.6391991395714451</v>
      </c>
      <c r="I559" s="162">
        <v>3.3562166285278465</v>
      </c>
      <c r="J559" s="166">
        <v>3.7863733678233202E-2</v>
      </c>
      <c r="K559" s="166">
        <v>0.89607552469376606</v>
      </c>
    </row>
    <row r="560" spans="1:11" x14ac:dyDescent="0.35">
      <c r="A560" s="120" t="s">
        <v>1939</v>
      </c>
      <c r="B560" s="141" t="s">
        <v>1940</v>
      </c>
      <c r="C560" s="120" t="s">
        <v>2791</v>
      </c>
      <c r="D560" s="120" t="s">
        <v>2792</v>
      </c>
      <c r="E560" s="120" t="s">
        <v>2793</v>
      </c>
      <c r="F560" s="162">
        <v>8.0836938702999994</v>
      </c>
      <c r="G560" s="162">
        <v>29.365104290174752</v>
      </c>
      <c r="H560" s="162">
        <v>-5.4442565370105536</v>
      </c>
      <c r="I560" s="162">
        <v>3.3382990249187521</v>
      </c>
      <c r="J560" s="166">
        <v>3.0020462994645399E-2</v>
      </c>
      <c r="K560" s="166">
        <v>0.83898217780982798</v>
      </c>
    </row>
    <row r="561" spans="1:11" x14ac:dyDescent="0.35">
      <c r="A561" s="120" t="s">
        <v>2533</v>
      </c>
      <c r="B561" s="141" t="s">
        <v>1886</v>
      </c>
      <c r="C561" s="120" t="s">
        <v>2685</v>
      </c>
      <c r="D561" s="120" t="s">
        <v>2686</v>
      </c>
      <c r="E561" s="120" t="s">
        <v>1706</v>
      </c>
      <c r="F561" s="162">
        <v>5.9381390459000007</v>
      </c>
      <c r="G561" s="162">
        <v>22.063784262392534</v>
      </c>
      <c r="H561" s="162">
        <v>-3.6370397917441442</v>
      </c>
      <c r="I561" s="162">
        <v>3.2811787938629782</v>
      </c>
      <c r="J561" s="166">
        <v>4.3334186683700579E-2</v>
      </c>
      <c r="K561" s="166">
        <v>0.84142705543483753</v>
      </c>
    </row>
    <row r="562" spans="1:11" x14ac:dyDescent="0.35">
      <c r="A562" s="120" t="s">
        <v>1878</v>
      </c>
      <c r="B562" s="141" t="s">
        <v>1879</v>
      </c>
      <c r="C562" s="120" t="s">
        <v>2809</v>
      </c>
      <c r="D562" s="120" t="s">
        <v>2660</v>
      </c>
      <c r="E562" s="120" t="s">
        <v>1706</v>
      </c>
      <c r="F562" s="162">
        <v>6.9615604102999997</v>
      </c>
      <c r="G562" s="162">
        <v>22.063784262392534</v>
      </c>
      <c r="H562" s="162">
        <v>-5.1655516978575804</v>
      </c>
      <c r="I562" s="162">
        <v>3.180180971624353</v>
      </c>
      <c r="J562" s="166">
        <v>4.8270966881789272E-2</v>
      </c>
      <c r="K562" s="166">
        <v>0.84142705543483753</v>
      </c>
    </row>
    <row r="563" spans="1:11" x14ac:dyDescent="0.35">
      <c r="A563" s="120" t="s">
        <v>1870</v>
      </c>
      <c r="B563" s="141" t="s">
        <v>1871</v>
      </c>
      <c r="C563" s="120" t="s">
        <v>2770</v>
      </c>
      <c r="D563" s="120" t="s">
        <v>2364</v>
      </c>
      <c r="E563" s="120" t="s">
        <v>1702</v>
      </c>
      <c r="F563" s="162">
        <v>7.4029581111000002</v>
      </c>
      <c r="G563" s="162">
        <v>24.458181896219404</v>
      </c>
      <c r="H563" s="162">
        <v>-1.5571563705159051</v>
      </c>
      <c r="I563" s="162">
        <v>3.11111111111112</v>
      </c>
      <c r="J563" s="166">
        <v>1.0817636265751345E-2</v>
      </c>
      <c r="K563" s="166">
        <v>0.65695013965650439</v>
      </c>
    </row>
    <row r="564" spans="1:11" x14ac:dyDescent="0.35">
      <c r="A564" s="120" t="s">
        <v>1941</v>
      </c>
      <c r="B564" s="141" t="s">
        <v>1942</v>
      </c>
      <c r="C564" s="120" t="s">
        <v>2861</v>
      </c>
      <c r="D564" s="120" t="s">
        <v>2862</v>
      </c>
      <c r="E564" s="120" t="s">
        <v>2793</v>
      </c>
      <c r="F564" s="162">
        <v>6.7596171469000002</v>
      </c>
      <c r="G564" s="162">
        <v>29.365104290174752</v>
      </c>
      <c r="H564" s="162">
        <v>-4.2624580589039311</v>
      </c>
      <c r="I564" s="162">
        <v>3.086379812358448</v>
      </c>
      <c r="J564" s="166">
        <v>4.5010500893821283E-2</v>
      </c>
      <c r="K564" s="166">
        <v>0.83898217780982798</v>
      </c>
    </row>
    <row r="565" spans="1:11" x14ac:dyDescent="0.35">
      <c r="A565" s="120" t="s">
        <v>2543</v>
      </c>
      <c r="B565" s="141">
        <v>0</v>
      </c>
      <c r="C565" s="120" t="s">
        <v>1898</v>
      </c>
      <c r="D565" s="120" t="s">
        <v>2701</v>
      </c>
      <c r="E565" s="120" t="s">
        <v>2662</v>
      </c>
      <c r="F565" s="162">
        <v>6.7034229639999996</v>
      </c>
      <c r="G565" s="162">
        <v>26.566765656977338</v>
      </c>
      <c r="H565" s="162">
        <v>-2.2380982487197381</v>
      </c>
      <c r="I565" s="162">
        <v>3.0655322465415282</v>
      </c>
      <c r="J565" s="166">
        <v>5.1007034527380077E-2</v>
      </c>
      <c r="K565" s="166">
        <v>0.90243648479800087</v>
      </c>
    </row>
    <row r="566" spans="1:11" x14ac:dyDescent="0.35">
      <c r="A566" s="120" t="s">
        <v>2526</v>
      </c>
      <c r="B566" s="141">
        <v>0</v>
      </c>
      <c r="C566" s="120" t="s">
        <v>1925</v>
      </c>
      <c r="D566" s="120" t="s">
        <v>2442</v>
      </c>
      <c r="E566" s="120" t="s">
        <v>2443</v>
      </c>
      <c r="F566" s="162">
        <v>8.6667845776999997</v>
      </c>
      <c r="G566" s="162">
        <v>24.836487974366879</v>
      </c>
      <c r="H566" s="162">
        <v>-2.0657007602926525</v>
      </c>
      <c r="I566" s="162">
        <v>2.9403202328966485</v>
      </c>
      <c r="J566" s="166">
        <v>2.2165768309169675E-2</v>
      </c>
      <c r="K566" s="166">
        <v>0.85240621447517995</v>
      </c>
    </row>
    <row r="567" spans="1:11" x14ac:dyDescent="0.35">
      <c r="A567" s="120" t="s">
        <v>2591</v>
      </c>
      <c r="B567" s="141" t="s">
        <v>1743</v>
      </c>
      <c r="C567" s="120" t="s">
        <v>2833</v>
      </c>
      <c r="D567" s="120" t="s">
        <v>2654</v>
      </c>
      <c r="E567" s="120" t="s">
        <v>1647</v>
      </c>
      <c r="F567" s="162">
        <v>8.0850862097</v>
      </c>
      <c r="G567" s="162">
        <v>13.951083407403075</v>
      </c>
      <c r="H567" s="162">
        <v>-3.7160235696635748</v>
      </c>
      <c r="I567" s="162">
        <v>2.8975542677536668</v>
      </c>
      <c r="J567" s="166">
        <v>2.8555196816373064E-2</v>
      </c>
      <c r="K567" s="166">
        <v>0.80628444763958784</v>
      </c>
    </row>
    <row r="568" spans="1:11" x14ac:dyDescent="0.35">
      <c r="A568" s="120" t="s">
        <v>2597</v>
      </c>
      <c r="B568" s="141">
        <v>0</v>
      </c>
      <c r="C568" s="120" t="s">
        <v>1946</v>
      </c>
      <c r="D568" s="120" t="s">
        <v>2840</v>
      </c>
      <c r="E568" s="120" t="s">
        <v>2327</v>
      </c>
      <c r="F568" s="162">
        <v>3.6499702011999999</v>
      </c>
      <c r="G568" s="162">
        <v>9.7113988207226569</v>
      </c>
      <c r="H568" s="162">
        <v>-3.2521947326416565</v>
      </c>
      <c r="I568" s="162">
        <v>2.849999999999997</v>
      </c>
      <c r="J568" s="166">
        <v>3.6501082157740207E-2</v>
      </c>
      <c r="K568" s="166">
        <v>0.92407897415021367</v>
      </c>
    </row>
    <row r="569" spans="1:11" x14ac:dyDescent="0.35">
      <c r="A569" s="120" t="s">
        <v>2571</v>
      </c>
      <c r="B569" s="141" t="s">
        <v>1786</v>
      </c>
      <c r="C569" s="120" t="s">
        <v>2779</v>
      </c>
      <c r="D569" s="120" t="s">
        <v>2780</v>
      </c>
      <c r="E569" s="120" t="s">
        <v>2272</v>
      </c>
      <c r="F569" s="162">
        <v>8.1108138057000012</v>
      </c>
      <c r="G569" s="162">
        <v>5.76897473863625</v>
      </c>
      <c r="H569" s="162">
        <v>-5.6637032495401369</v>
      </c>
      <c r="I569" s="162">
        <v>2.8042624789680257</v>
      </c>
      <c r="J569" s="166">
        <v>4.1312461986773588E-2</v>
      </c>
      <c r="K569" s="166">
        <v>0.88703128731788872</v>
      </c>
    </row>
    <row r="570" spans="1:11" x14ac:dyDescent="0.35">
      <c r="A570" s="120" t="s">
        <v>1868</v>
      </c>
      <c r="B570" s="141">
        <v>0</v>
      </c>
      <c r="C570" s="120" t="s">
        <v>1869</v>
      </c>
      <c r="D570" s="120" t="s">
        <v>2794</v>
      </c>
      <c r="E570" s="120" t="s">
        <v>1702</v>
      </c>
      <c r="F570" s="162">
        <v>6.1402779709000006</v>
      </c>
      <c r="G570" s="162">
        <v>24.458181896219404</v>
      </c>
      <c r="H570" s="162">
        <v>-4.5747699716226782</v>
      </c>
      <c r="I570" s="162">
        <v>2.7741450659134772</v>
      </c>
      <c r="J570" s="166">
        <v>3.9473253455992952E-2</v>
      </c>
      <c r="K570" s="166">
        <v>0.65695013965650439</v>
      </c>
    </row>
    <row r="571" spans="1:11" x14ac:dyDescent="0.35">
      <c r="A571" s="120" t="s">
        <v>2550</v>
      </c>
      <c r="B571" s="141">
        <v>0</v>
      </c>
      <c r="C571" s="120" t="s">
        <v>1832</v>
      </c>
      <c r="D571" s="120" t="s">
        <v>2720</v>
      </c>
      <c r="E571" s="120" t="s">
        <v>1666</v>
      </c>
      <c r="F571" s="162">
        <v>5.2113404817999998</v>
      </c>
      <c r="G571" s="162">
        <v>28.471438124420796</v>
      </c>
      <c r="H571" s="162">
        <v>-4.2874315480165643</v>
      </c>
      <c r="I571" s="162">
        <v>2.5888850535036307</v>
      </c>
      <c r="J571" s="166">
        <v>3.7030275889109621E-2</v>
      </c>
      <c r="K571" s="166">
        <v>0.78556723371979631</v>
      </c>
    </row>
    <row r="572" spans="1:11" x14ac:dyDescent="0.35">
      <c r="A572" s="120" t="s">
        <v>2539</v>
      </c>
      <c r="B572" s="141" t="s">
        <v>1847</v>
      </c>
      <c r="C572" s="120" t="s">
        <v>2691</v>
      </c>
      <c r="D572" s="120" t="s">
        <v>2692</v>
      </c>
      <c r="E572" s="120" t="s">
        <v>1680</v>
      </c>
      <c r="F572" s="162">
        <v>7.7065638801</v>
      </c>
      <c r="G572" s="162">
        <v>39.57348093364353</v>
      </c>
      <c r="H572" s="162">
        <v>-3.1860970311368586</v>
      </c>
      <c r="I572" s="162">
        <v>2.5506376594148499</v>
      </c>
      <c r="J572" s="166">
        <v>4.1512424148091018E-2</v>
      </c>
      <c r="K572" s="166">
        <v>0.81721739687830519</v>
      </c>
    </row>
    <row r="573" spans="1:11" x14ac:dyDescent="0.35">
      <c r="A573" s="120" t="s">
        <v>1804</v>
      </c>
      <c r="B573" s="141" t="s">
        <v>1805</v>
      </c>
      <c r="C573" s="120" t="s">
        <v>2634</v>
      </c>
      <c r="D573" s="120" t="s">
        <v>2612</v>
      </c>
      <c r="E573" s="120" t="s">
        <v>2220</v>
      </c>
      <c r="F573" s="162">
        <v>7.1546587620000004</v>
      </c>
      <c r="G573" s="162">
        <v>33.19549860461381</v>
      </c>
      <c r="H573" s="162">
        <v>-3.7425149700598812</v>
      </c>
      <c r="I573" s="162">
        <v>2.4883359253499155</v>
      </c>
      <c r="J573" s="166">
        <v>4.7774432688731092E-2</v>
      </c>
      <c r="K573" s="166">
        <v>0.89026604068857595</v>
      </c>
    </row>
    <row r="574" spans="1:11" x14ac:dyDescent="0.35">
      <c r="A574" s="120" t="s">
        <v>1943</v>
      </c>
      <c r="B574" s="141" t="s">
        <v>1944</v>
      </c>
      <c r="C574" s="120" t="s">
        <v>2863</v>
      </c>
      <c r="D574" s="120" t="s">
        <v>2864</v>
      </c>
      <c r="E574" s="120" t="s">
        <v>2793</v>
      </c>
      <c r="F574" s="162">
        <v>4.7259642017000001</v>
      </c>
      <c r="G574" s="162">
        <v>29.365104290174752</v>
      </c>
      <c r="H574" s="162">
        <v>-4.9791620969510815</v>
      </c>
      <c r="I574" s="162">
        <v>2.4463760751760981</v>
      </c>
      <c r="J574" s="166">
        <v>6.2489287415197922E-2</v>
      </c>
      <c r="K574" s="166">
        <v>0.83898217780982798</v>
      </c>
    </row>
    <row r="575" spans="1:11" x14ac:dyDescent="0.35">
      <c r="A575" s="120" t="s">
        <v>1777</v>
      </c>
      <c r="B575" s="141" t="s">
        <v>1778</v>
      </c>
      <c r="C575" s="120" t="s">
        <v>2812</v>
      </c>
      <c r="D575" s="120" t="s">
        <v>2297</v>
      </c>
      <c r="E575" s="120" t="s">
        <v>1655</v>
      </c>
      <c r="F575" s="162">
        <v>5.8403876375000001</v>
      </c>
      <c r="G575" s="162">
        <v>32.835349917512502</v>
      </c>
      <c r="H575" s="162">
        <v>-4.3523676880222881</v>
      </c>
      <c r="I575" s="162">
        <v>2.2764824674132695</v>
      </c>
      <c r="J575" s="166">
        <v>3.3109854875550633E-2</v>
      </c>
      <c r="K575" s="166">
        <v>0.73350544393310135</v>
      </c>
    </row>
    <row r="576" spans="1:11" x14ac:dyDescent="0.35">
      <c r="A576" s="120" t="s">
        <v>1901</v>
      </c>
      <c r="B576" s="141" t="s">
        <v>1902</v>
      </c>
      <c r="C576" s="120" t="s">
        <v>2760</v>
      </c>
      <c r="D576" s="120" t="s">
        <v>2761</v>
      </c>
      <c r="E576" s="120" t="s">
        <v>2762</v>
      </c>
      <c r="F576" s="162">
        <v>7.9178555677999993</v>
      </c>
      <c r="G576" s="162">
        <v>33.703251437869589</v>
      </c>
      <c r="H576" s="162">
        <v>-3.5145524437122613</v>
      </c>
      <c r="I576" s="162">
        <v>2.1418816933802884</v>
      </c>
      <c r="J576" s="166">
        <v>2.1363004213889647E-2</v>
      </c>
      <c r="K576" s="166">
        <v>0.57960122699386507</v>
      </c>
    </row>
    <row r="577" spans="1:11" x14ac:dyDescent="0.35">
      <c r="A577" s="120" t="s">
        <v>2582</v>
      </c>
      <c r="B577" s="141" t="s">
        <v>2815</v>
      </c>
      <c r="C577" s="120" t="s">
        <v>2816</v>
      </c>
      <c r="D577" s="120" t="s">
        <v>2817</v>
      </c>
      <c r="E577" s="120" t="s">
        <v>2339</v>
      </c>
      <c r="F577" s="162">
        <v>3.7514661008999997</v>
      </c>
      <c r="G577" s="162">
        <v>22.698200838312133</v>
      </c>
      <c r="H577" s="162">
        <v>-2.8892310479123302</v>
      </c>
      <c r="I577" s="162">
        <v>2.0303169499310982</v>
      </c>
      <c r="J577" s="166">
        <v>3.2401568391042683E-2</v>
      </c>
      <c r="K577" s="166">
        <v>0.81659609429311764</v>
      </c>
    </row>
    <row r="578" spans="1:11" ht="28.3" x14ac:dyDescent="0.35">
      <c r="A578" s="120" t="s">
        <v>2528</v>
      </c>
      <c r="B578" s="141" t="s">
        <v>2677</v>
      </c>
      <c r="C578" s="120" t="s">
        <v>2678</v>
      </c>
      <c r="D578" s="120" t="s">
        <v>2297</v>
      </c>
      <c r="E578" s="120" t="s">
        <v>1655</v>
      </c>
      <c r="F578" s="162">
        <v>6.0951918876999995</v>
      </c>
      <c r="G578" s="162">
        <v>32.835349917512502</v>
      </c>
      <c r="H578" s="162">
        <v>-4.5336787564766876</v>
      </c>
      <c r="I578" s="162">
        <v>2.0245398773006023</v>
      </c>
      <c r="J578" s="166">
        <v>2.3311156759733775E-2</v>
      </c>
      <c r="K578" s="166">
        <v>0.73350544393310135</v>
      </c>
    </row>
    <row r="579" spans="1:11" x14ac:dyDescent="0.35">
      <c r="A579" s="120" t="s">
        <v>2600</v>
      </c>
      <c r="B579" s="141" t="s">
        <v>1810</v>
      </c>
      <c r="C579" s="120" t="s">
        <v>2844</v>
      </c>
      <c r="D579" s="120" t="s">
        <v>2627</v>
      </c>
      <c r="E579" s="120" t="s">
        <v>2220</v>
      </c>
      <c r="F579" s="162">
        <v>3.0479177317000001</v>
      </c>
      <c r="G579" s="162">
        <v>33.19549860461381</v>
      </c>
      <c r="H579" s="162">
        <v>-1.5593220338983054</v>
      </c>
      <c r="I579" s="162">
        <v>1.9900000000000029</v>
      </c>
      <c r="J579" s="166">
        <v>2.7153016611718025E-2</v>
      </c>
      <c r="K579" s="166">
        <v>0.89026604068857595</v>
      </c>
    </row>
    <row r="580" spans="1:11" x14ac:dyDescent="0.35">
      <c r="A580" s="120" t="s">
        <v>2596</v>
      </c>
      <c r="B580" s="141">
        <v>0</v>
      </c>
      <c r="C580" s="120" t="s">
        <v>1947</v>
      </c>
      <c r="D580" s="120" t="s">
        <v>2813</v>
      </c>
      <c r="E580" s="120" t="s">
        <v>2327</v>
      </c>
      <c r="F580" s="162">
        <v>7.0421776127999998</v>
      </c>
      <c r="G580" s="162">
        <v>9.7113988207226569</v>
      </c>
      <c r="H580" s="162">
        <v>-4.0166204986149552</v>
      </c>
      <c r="I580" s="162">
        <v>1.8799999999999928</v>
      </c>
      <c r="J580" s="166">
        <v>2.9848334277926537E-2</v>
      </c>
      <c r="K580" s="166">
        <v>0.92407897415021367</v>
      </c>
    </row>
    <row r="581" spans="1:11" x14ac:dyDescent="0.35">
      <c r="A581" s="120" t="s">
        <v>2561</v>
      </c>
      <c r="B581" s="141" t="s">
        <v>1892</v>
      </c>
      <c r="C581" s="120" t="s">
        <v>2745</v>
      </c>
      <c r="D581" s="120" t="s">
        <v>2479</v>
      </c>
      <c r="E581" s="120" t="s">
        <v>1889</v>
      </c>
      <c r="F581" s="162">
        <v>3.5452801587999998</v>
      </c>
      <c r="G581" s="162">
        <v>8.3153482252089344</v>
      </c>
      <c r="H581" s="162">
        <v>-5.8505850585058399</v>
      </c>
      <c r="I581" s="162">
        <v>1.5780445969125176</v>
      </c>
      <c r="J581" s="166">
        <v>6.7940817986470309E-2</v>
      </c>
      <c r="K581" s="166">
        <v>0.83273663011859478</v>
      </c>
    </row>
    <row r="582" spans="1:11" x14ac:dyDescent="0.35">
      <c r="A582" s="120" t="s">
        <v>2594</v>
      </c>
      <c r="B582" s="141" t="s">
        <v>1811</v>
      </c>
      <c r="C582" s="120" t="s">
        <v>2838</v>
      </c>
      <c r="D582" s="120" t="s">
        <v>2627</v>
      </c>
      <c r="E582" s="120" t="s">
        <v>2220</v>
      </c>
      <c r="F582" s="162">
        <v>2.9360786942000003</v>
      </c>
      <c r="G582" s="162">
        <v>33.19549860461381</v>
      </c>
      <c r="H582" s="162">
        <v>-4.5123869445536808</v>
      </c>
      <c r="I582" s="162">
        <v>1.4100000000000001</v>
      </c>
      <c r="J582" s="166">
        <v>3.4552342502808246E-2</v>
      </c>
      <c r="K582" s="166">
        <v>0.89026604068857595</v>
      </c>
    </row>
    <row r="583" spans="1:11" x14ac:dyDescent="0.35">
      <c r="A583" s="120" t="s">
        <v>1919</v>
      </c>
      <c r="B583" s="141">
        <v>0</v>
      </c>
      <c r="C583" s="120" t="s">
        <v>1920</v>
      </c>
      <c r="D583" s="120" t="s">
        <v>2663</v>
      </c>
      <c r="E583" s="120" t="s">
        <v>2274</v>
      </c>
      <c r="F583" s="162">
        <v>4.5131084707999998</v>
      </c>
      <c r="G583" s="162">
        <v>6.1673330694777526</v>
      </c>
      <c r="H583" s="162">
        <v>-5.3095684803001859</v>
      </c>
      <c r="I583" s="162">
        <v>1.3836397412081267</v>
      </c>
      <c r="J583" s="166">
        <v>6.0419676917850704E-2</v>
      </c>
      <c r="K583" s="166">
        <v>0.89607552469376606</v>
      </c>
    </row>
    <row r="584" spans="1:11" ht="28.3" x14ac:dyDescent="0.35">
      <c r="A584" s="120" t="s">
        <v>2525</v>
      </c>
      <c r="B584" s="141" t="s">
        <v>1891</v>
      </c>
      <c r="C584" s="120" t="s">
        <v>2672</v>
      </c>
      <c r="D584" s="120" t="s">
        <v>2479</v>
      </c>
      <c r="E584" s="120" t="s">
        <v>1889</v>
      </c>
      <c r="F584" s="162">
        <v>5.8034706304999997</v>
      </c>
      <c r="G584" s="162">
        <v>8.3153482252089344</v>
      </c>
      <c r="H584" s="162">
        <v>-4.961180124223608</v>
      </c>
      <c r="I584" s="162">
        <v>1.1616650532429791</v>
      </c>
      <c r="J584" s="166">
        <v>4.2554102548003986E-2</v>
      </c>
      <c r="K584" s="166">
        <v>0.83273663011859478</v>
      </c>
    </row>
    <row r="585" spans="1:11" x14ac:dyDescent="0.35">
      <c r="A585" s="120" t="s">
        <v>1866</v>
      </c>
      <c r="B585" s="141" t="s">
        <v>2639</v>
      </c>
      <c r="C585" s="120" t="s">
        <v>2640</v>
      </c>
      <c r="D585" s="120" t="s">
        <v>2641</v>
      </c>
      <c r="E585" s="120" t="s">
        <v>2304</v>
      </c>
      <c r="F585" s="162">
        <v>7.0201512487000004</v>
      </c>
      <c r="G585" s="162">
        <v>19.113802148422735</v>
      </c>
      <c r="H585" s="162">
        <v>-2.7976190476190426</v>
      </c>
      <c r="I585" s="162">
        <v>0.90680023070972715</v>
      </c>
      <c r="J585" s="166">
        <v>3.2667115159243393E-2</v>
      </c>
      <c r="K585" s="166">
        <v>0.88156913902348122</v>
      </c>
    </row>
    <row r="586" spans="1:11" x14ac:dyDescent="0.35">
      <c r="A586" s="120" t="s">
        <v>1753</v>
      </c>
      <c r="B586" s="141" t="s">
        <v>1754</v>
      </c>
      <c r="C586" s="120" t="s">
        <v>2705</v>
      </c>
      <c r="D586" s="120" t="s">
        <v>2706</v>
      </c>
      <c r="E586" s="120" t="s">
        <v>2707</v>
      </c>
      <c r="F586" s="162">
        <v>4.0104637029000001</v>
      </c>
      <c r="G586" s="162">
        <v>36.940261943644529</v>
      </c>
      <c r="H586" s="162">
        <v>-5.5903487375568588</v>
      </c>
      <c r="I586" s="162">
        <v>0.79186292579697137</v>
      </c>
      <c r="J586" s="166">
        <v>6.1735287297133401E-2</v>
      </c>
      <c r="K586" s="166">
        <v>0.89389655745883922</v>
      </c>
    </row>
    <row r="587" spans="1:11" x14ac:dyDescent="0.35">
      <c r="A587" s="120" t="s">
        <v>2604</v>
      </c>
      <c r="B587" s="141">
        <v>0</v>
      </c>
      <c r="C587" s="120" t="s">
        <v>2850</v>
      </c>
      <c r="D587" s="120" t="s">
        <v>2851</v>
      </c>
      <c r="E587" s="120" t="s">
        <v>2704</v>
      </c>
      <c r="F587" s="162">
        <v>0.32274395210000001</v>
      </c>
      <c r="G587" s="162">
        <v>30.815104509854109</v>
      </c>
      <c r="H587" s="162">
        <v>-4.5673076923076765</v>
      </c>
      <c r="I587" s="162">
        <v>0.62344139650872599</v>
      </c>
      <c r="J587" s="166">
        <v>0.34922205637255999</v>
      </c>
      <c r="K587" s="166">
        <v>0.8674486194727008</v>
      </c>
    </row>
    <row r="588" spans="1:11" x14ac:dyDescent="0.35">
      <c r="A588" s="120" t="s">
        <v>2562</v>
      </c>
      <c r="B588" s="141">
        <v>0</v>
      </c>
      <c r="C588" s="120" t="s">
        <v>1772</v>
      </c>
      <c r="D588" s="120" t="s">
        <v>2746</v>
      </c>
      <c r="E588" s="120" t="s">
        <v>1761</v>
      </c>
      <c r="F588" s="162">
        <v>4.9704119092000001</v>
      </c>
      <c r="G588" s="162">
        <v>17.974020210884557</v>
      </c>
      <c r="H588" s="162">
        <v>-4.7013274336283262</v>
      </c>
      <c r="I588" s="162">
        <v>0.39805036555645035</v>
      </c>
      <c r="J588" s="166">
        <v>7.249361135827545E-2</v>
      </c>
      <c r="K588" s="166">
        <v>0.8879839619095351</v>
      </c>
    </row>
    <row r="589" spans="1:11" x14ac:dyDescent="0.35">
      <c r="A589" s="127"/>
      <c r="B589" s="139"/>
      <c r="C589" s="127"/>
      <c r="D589" s="127"/>
      <c r="E589" s="127"/>
      <c r="F589" s="57"/>
      <c r="G589" s="57"/>
      <c r="H589" s="57"/>
      <c r="I589" s="57"/>
      <c r="J589" s="57"/>
      <c r="K589" s="57"/>
    </row>
    <row r="592" spans="1:11" x14ac:dyDescent="0.35">
      <c r="A592" s="131" t="s">
        <v>2157</v>
      </c>
    </row>
    <row r="593" spans="1:16" x14ac:dyDescent="0.35">
      <c r="A593" s="119"/>
      <c r="B593" s="138"/>
      <c r="C593" s="119"/>
      <c r="D593" s="119"/>
      <c r="E593" s="119"/>
      <c r="F593" s="98"/>
      <c r="G593" s="98" t="s">
        <v>2136</v>
      </c>
      <c r="H593" s="98"/>
      <c r="I593" s="98"/>
      <c r="J593" s="98"/>
      <c r="K593" s="98"/>
    </row>
    <row r="594" spans="1:16" s="57" customFormat="1" x14ac:dyDescent="0.35">
      <c r="A594" s="119" t="s">
        <v>2122</v>
      </c>
      <c r="B594" s="138" t="s">
        <v>2123</v>
      </c>
      <c r="C594" s="119" t="s">
        <v>2124</v>
      </c>
      <c r="D594" s="119" t="s">
        <v>2125</v>
      </c>
      <c r="E594" s="119" t="s">
        <v>2163</v>
      </c>
      <c r="F594" s="98" t="s">
        <v>2129</v>
      </c>
      <c r="G594" s="98" t="s">
        <v>3417</v>
      </c>
      <c r="H594" s="98" t="s">
        <v>3418</v>
      </c>
      <c r="I594" s="98" t="s">
        <v>3419</v>
      </c>
      <c r="J594" s="98" t="s">
        <v>2145</v>
      </c>
      <c r="K594" s="98" t="s">
        <v>2200</v>
      </c>
      <c r="L594" s="101" t="s">
        <v>3462</v>
      </c>
      <c r="M594" s="101" t="s">
        <v>3463</v>
      </c>
      <c r="N594" s="101" t="s">
        <v>3464</v>
      </c>
      <c r="O594" s="101" t="s">
        <v>3465</v>
      </c>
      <c r="P594" s="101" t="s">
        <v>3466</v>
      </c>
    </row>
    <row r="595" spans="1:16" s="57" customFormat="1" x14ac:dyDescent="0.35">
      <c r="A595" s="137" t="s">
        <v>1973</v>
      </c>
      <c r="B595" s="138" t="s">
        <v>1974</v>
      </c>
      <c r="C595" s="137" t="s">
        <v>1975</v>
      </c>
      <c r="D595" s="119" t="s">
        <v>2453</v>
      </c>
      <c r="E595" s="119" t="s">
        <v>1755</v>
      </c>
      <c r="F595" s="100">
        <v>96.405004732600005</v>
      </c>
      <c r="G595" s="100">
        <v>8.4304765457427973</v>
      </c>
      <c r="H595" s="100">
        <v>20.924092409240924</v>
      </c>
      <c r="I595" s="100">
        <v>-1.1667564171603053</v>
      </c>
      <c r="J595" s="91">
        <v>83.333333333333343</v>
      </c>
      <c r="K595" s="91">
        <v>0</v>
      </c>
      <c r="L595" s="101" t="s">
        <v>3420</v>
      </c>
      <c r="M595" s="101" t="s">
        <v>3421</v>
      </c>
      <c r="N595" s="101" t="s">
        <v>3422</v>
      </c>
      <c r="O595" s="101" t="s">
        <v>3423</v>
      </c>
      <c r="P595" s="101" t="s">
        <v>3424</v>
      </c>
    </row>
    <row r="596" spans="1:16" s="57" customFormat="1" ht="28.3" x14ac:dyDescent="0.35">
      <c r="A596" s="137" t="s">
        <v>1977</v>
      </c>
      <c r="B596" s="138" t="s">
        <v>1978</v>
      </c>
      <c r="C596" s="137" t="s">
        <v>1979</v>
      </c>
      <c r="D596" s="119" t="s">
        <v>2454</v>
      </c>
      <c r="E596" s="119" t="s">
        <v>1755</v>
      </c>
      <c r="F596" s="100">
        <v>195.83645456490001</v>
      </c>
      <c r="G596" s="100">
        <v>8.457153537052621</v>
      </c>
      <c r="H596" s="100">
        <v>20.792079207920793</v>
      </c>
      <c r="I596" s="100">
        <v>-1.8720888570404999</v>
      </c>
      <c r="J596" s="91">
        <v>75</v>
      </c>
      <c r="K596" s="91">
        <v>1.0000181040609</v>
      </c>
      <c r="L596" s="101" t="s">
        <v>3425</v>
      </c>
      <c r="M596" s="101" t="s">
        <v>3426</v>
      </c>
      <c r="N596" s="101" t="s">
        <v>3427</v>
      </c>
      <c r="O596" s="101" t="s">
        <v>3428</v>
      </c>
      <c r="P596" s="101" t="s">
        <v>3429</v>
      </c>
    </row>
    <row r="597" spans="1:16" s="57" customFormat="1" x14ac:dyDescent="0.35">
      <c r="A597" s="137" t="s">
        <v>1980</v>
      </c>
      <c r="B597" s="138" t="s">
        <v>1981</v>
      </c>
      <c r="C597" s="137" t="s">
        <v>1982</v>
      </c>
      <c r="D597" s="119" t="s">
        <v>2455</v>
      </c>
      <c r="E597" s="119" t="s">
        <v>1666</v>
      </c>
      <c r="F597" s="100">
        <v>52.222341824200001</v>
      </c>
      <c r="G597" s="100">
        <v>7.0848411995003762</v>
      </c>
      <c r="H597" s="100">
        <v>46.534653465346537</v>
      </c>
      <c r="I597" s="100">
        <v>-1.3606071825249837</v>
      </c>
      <c r="J597" s="91">
        <v>83.333333333333343</v>
      </c>
      <c r="K597" s="91">
        <v>0</v>
      </c>
      <c r="L597" s="101" t="s">
        <v>3430</v>
      </c>
      <c r="M597" s="101" t="s">
        <v>3431</v>
      </c>
      <c r="N597" s="101" t="s">
        <v>3432</v>
      </c>
      <c r="O597" s="101" t="s">
        <v>3433</v>
      </c>
      <c r="P597" s="101" t="s">
        <v>3434</v>
      </c>
    </row>
    <row r="598" spans="1:16" s="57" customFormat="1" x14ac:dyDescent="0.35">
      <c r="A598" s="137" t="s">
        <v>1983</v>
      </c>
      <c r="B598" s="138" t="s">
        <v>1984</v>
      </c>
      <c r="C598" s="137" t="s">
        <v>1985</v>
      </c>
      <c r="D598" s="119" t="s">
        <v>2456</v>
      </c>
      <c r="E598" s="119" t="s">
        <v>1702</v>
      </c>
      <c r="F598" s="100">
        <v>53.813248126400005</v>
      </c>
      <c r="G598" s="100">
        <v>7.7501790360955543</v>
      </c>
      <c r="H598" s="100">
        <v>29.504950495049503</v>
      </c>
      <c r="I598" s="100">
        <v>-2.3063380281690176</v>
      </c>
      <c r="J598" s="91">
        <v>75</v>
      </c>
      <c r="K598" s="91">
        <v>7.2223850730416892</v>
      </c>
      <c r="L598" s="101" t="s">
        <v>3435</v>
      </c>
      <c r="M598" s="101" t="s">
        <v>3436</v>
      </c>
      <c r="N598" s="101" t="s">
        <v>3437</v>
      </c>
      <c r="O598" s="101" t="s">
        <v>3438</v>
      </c>
      <c r="P598" s="101" t="s">
        <v>3439</v>
      </c>
    </row>
    <row r="599" spans="1:16" s="57" customFormat="1" x14ac:dyDescent="0.35">
      <c r="A599" s="137" t="s">
        <v>1986</v>
      </c>
      <c r="B599" s="138" t="s">
        <v>1987</v>
      </c>
      <c r="C599" s="137" t="s">
        <v>1988</v>
      </c>
      <c r="D599" s="119" t="s">
        <v>2457</v>
      </c>
      <c r="E599" s="119" t="s">
        <v>1889</v>
      </c>
      <c r="F599" s="100">
        <v>46.392843683400002</v>
      </c>
      <c r="G599" s="100">
        <v>9.2167111735153195</v>
      </c>
      <c r="H599" s="100">
        <v>13.861386138613863</v>
      </c>
      <c r="I599" s="100">
        <v>-2.5151166739518596</v>
      </c>
      <c r="J599" s="91">
        <v>83.333333333333343</v>
      </c>
      <c r="K599" s="91">
        <v>3.4277700475795791</v>
      </c>
      <c r="L599" s="101" t="s">
        <v>3440</v>
      </c>
      <c r="M599" s="101" t="s">
        <v>3441</v>
      </c>
      <c r="N599" s="101" t="s">
        <v>3442</v>
      </c>
      <c r="O599" s="101" t="s">
        <v>3443</v>
      </c>
      <c r="P599" s="101" t="s">
        <v>3444</v>
      </c>
    </row>
    <row r="600" spans="1:16" s="57" customFormat="1" x14ac:dyDescent="0.35">
      <c r="A600" s="137" t="s">
        <v>1989</v>
      </c>
      <c r="B600" s="138" t="s">
        <v>1990</v>
      </c>
      <c r="C600" s="137" t="s">
        <v>1991</v>
      </c>
      <c r="D600" s="119" t="s">
        <v>2458</v>
      </c>
      <c r="E600" s="119" t="s">
        <v>1913</v>
      </c>
      <c r="F600" s="100">
        <v>44.390529176499996</v>
      </c>
      <c r="G600" s="100">
        <v>6.5862594090435049</v>
      </c>
      <c r="H600" s="100">
        <v>60.066006600660074</v>
      </c>
      <c r="I600" s="100">
        <v>-1.5366994368617095</v>
      </c>
      <c r="J600" s="91">
        <v>83.333333333333343</v>
      </c>
      <c r="K600" s="91">
        <v>4.379763062228248</v>
      </c>
      <c r="L600" s="101" t="s">
        <v>3445</v>
      </c>
      <c r="M600" s="101" t="s">
        <v>3446</v>
      </c>
      <c r="N600" s="101" t="s">
        <v>3447</v>
      </c>
      <c r="O600" s="101" t="s">
        <v>3444</v>
      </c>
      <c r="P600" s="101" t="s">
        <v>3448</v>
      </c>
    </row>
    <row r="601" spans="1:16" s="57" customFormat="1" x14ac:dyDescent="0.35">
      <c r="A601" s="137" t="s">
        <v>1992</v>
      </c>
      <c r="B601" s="138" t="s">
        <v>1993</v>
      </c>
      <c r="C601" s="137" t="s">
        <v>1994</v>
      </c>
      <c r="D601" s="119" t="s">
        <v>2459</v>
      </c>
      <c r="E601" s="119" t="s">
        <v>1913</v>
      </c>
      <c r="F601" s="100">
        <v>26.578154868400002</v>
      </c>
      <c r="G601" s="100">
        <v>8.6760323541932625</v>
      </c>
      <c r="H601" s="100">
        <v>68.275862068965523</v>
      </c>
      <c r="I601" s="100">
        <v>-1.5669866272869075</v>
      </c>
      <c r="J601" s="91">
        <v>87.5</v>
      </c>
      <c r="K601" s="91">
        <v>0</v>
      </c>
      <c r="L601" s="101" t="s">
        <v>3449</v>
      </c>
      <c r="M601" s="101" t="s">
        <v>3450</v>
      </c>
      <c r="N601" s="101" t="s">
        <v>3451</v>
      </c>
      <c r="O601" s="101" t="s">
        <v>3452</v>
      </c>
      <c r="P601" s="101" t="s">
        <v>3453</v>
      </c>
    </row>
    <row r="602" spans="1:16" s="57" customFormat="1" x14ac:dyDescent="0.35">
      <c r="A602" s="137" t="s">
        <v>1995</v>
      </c>
      <c r="B602" s="138" t="s">
        <v>1996</v>
      </c>
      <c r="C602" s="137" t="s">
        <v>1997</v>
      </c>
      <c r="D602" s="119" t="s">
        <v>2460</v>
      </c>
      <c r="E602" s="119" t="s">
        <v>1998</v>
      </c>
      <c r="F602" s="100">
        <v>137.76610644199999</v>
      </c>
      <c r="G602" s="100">
        <v>8.0925162822225651</v>
      </c>
      <c r="H602" s="100">
        <v>25.14851485148515</v>
      </c>
      <c r="I602" s="100">
        <v>-1.7206575026434676</v>
      </c>
      <c r="J602" s="91">
        <v>79.166666666666657</v>
      </c>
      <c r="K602" s="91">
        <v>0</v>
      </c>
      <c r="L602" s="101" t="s">
        <v>3454</v>
      </c>
      <c r="M602" s="101" t="s">
        <v>3455</v>
      </c>
      <c r="N602" s="101" t="s">
        <v>3456</v>
      </c>
      <c r="O602" s="101" t="s">
        <v>3457</v>
      </c>
      <c r="P602" s="101" t="s">
        <v>3458</v>
      </c>
    </row>
    <row r="603" spans="1:16" s="57" customFormat="1" x14ac:dyDescent="0.35">
      <c r="A603" s="137" t="s">
        <v>1999</v>
      </c>
      <c r="B603" s="138" t="s">
        <v>2000</v>
      </c>
      <c r="C603" s="137" t="s">
        <v>2001</v>
      </c>
      <c r="D603" s="119" t="s">
        <v>603</v>
      </c>
      <c r="E603" s="119" t="s">
        <v>1710</v>
      </c>
      <c r="F603" s="100">
        <v>83.442881143800008</v>
      </c>
      <c r="G603" s="100">
        <v>7.2483964399821774</v>
      </c>
      <c r="H603" s="100">
        <v>42.706270627062707</v>
      </c>
      <c r="I603" s="100">
        <v>-2.8218692813879827</v>
      </c>
      <c r="J603" s="91">
        <v>75</v>
      </c>
      <c r="K603" s="91">
        <v>0</v>
      </c>
      <c r="L603" s="101" t="s">
        <v>3444</v>
      </c>
      <c r="M603" s="101" t="s">
        <v>3459</v>
      </c>
      <c r="N603" s="101" t="s">
        <v>3441</v>
      </c>
      <c r="O603" s="101" t="s">
        <v>3460</v>
      </c>
      <c r="P603" s="101" t="s">
        <v>3461</v>
      </c>
    </row>
    <row r="605" spans="1:16" x14ac:dyDescent="0.35">
      <c r="A605" s="119" t="s">
        <v>2158</v>
      </c>
      <c r="B605" s="138"/>
      <c r="C605" s="119"/>
      <c r="D605" s="119"/>
      <c r="E605" s="119"/>
      <c r="F605" s="98"/>
      <c r="G605" s="98"/>
      <c r="H605" s="98"/>
      <c r="I605" s="98"/>
      <c r="J605" s="98"/>
      <c r="K605" s="98"/>
      <c r="L605" s="98"/>
    </row>
    <row r="606" spans="1:16" x14ac:dyDescent="0.35">
      <c r="A606" s="119" t="s">
        <v>2160</v>
      </c>
      <c r="B606" s="138" t="s">
        <v>2123</v>
      </c>
      <c r="C606" s="119" t="s">
        <v>2159</v>
      </c>
      <c r="D606" s="119" t="s">
        <v>2124</v>
      </c>
      <c r="E606" s="119" t="s">
        <v>2163</v>
      </c>
      <c r="F606" s="98" t="s">
        <v>2125</v>
      </c>
      <c r="G606" s="98" t="s">
        <v>2129</v>
      </c>
      <c r="H606" s="98" t="s">
        <v>2166</v>
      </c>
      <c r="I606" s="98" t="s">
        <v>1394</v>
      </c>
      <c r="J606" s="98" t="s">
        <v>2167</v>
      </c>
      <c r="K606" s="98" t="s">
        <v>1398</v>
      </c>
    </row>
    <row r="607" spans="1:16" x14ac:dyDescent="0.35">
      <c r="A607" s="119" t="s">
        <v>2871</v>
      </c>
      <c r="B607" s="138" t="s">
        <v>897</v>
      </c>
      <c r="C607" s="119">
        <v>0</v>
      </c>
      <c r="D607" s="119" t="s">
        <v>898</v>
      </c>
      <c r="E607" s="119" t="s">
        <v>1687</v>
      </c>
      <c r="F607" s="98" t="s">
        <v>2872</v>
      </c>
      <c r="G607" s="97">
        <v>8.7121483173000005</v>
      </c>
      <c r="H607" s="98" t="s">
        <v>896</v>
      </c>
      <c r="I607" s="98" t="s">
        <v>2873</v>
      </c>
      <c r="J607" s="155">
        <v>0.33599971901410902</v>
      </c>
      <c r="K607" s="98">
        <v>1</v>
      </c>
    </row>
    <row r="608" spans="1:16" x14ac:dyDescent="0.35">
      <c r="A608" s="119" t="s">
        <v>2874</v>
      </c>
      <c r="B608" s="138" t="s">
        <v>899</v>
      </c>
      <c r="C608" s="119" t="s">
        <v>2875</v>
      </c>
      <c r="D608" s="119" t="s">
        <v>900</v>
      </c>
      <c r="E608" s="119" t="s">
        <v>1755</v>
      </c>
      <c r="F608" s="98" t="s">
        <v>2876</v>
      </c>
      <c r="G608" s="97">
        <v>4.6432410240999999</v>
      </c>
      <c r="H608" s="98" t="s">
        <v>896</v>
      </c>
      <c r="I608" s="98" t="s">
        <v>2873</v>
      </c>
      <c r="J608" s="155">
        <v>0.37081641104139895</v>
      </c>
      <c r="K608" s="98">
        <v>2</v>
      </c>
    </row>
    <row r="609" spans="1:11" x14ac:dyDescent="0.35">
      <c r="A609" s="119" t="s">
        <v>2877</v>
      </c>
      <c r="B609" s="138" t="s">
        <v>901</v>
      </c>
      <c r="C609" s="119" t="s">
        <v>2878</v>
      </c>
      <c r="D609" s="119" t="s">
        <v>902</v>
      </c>
      <c r="E609" s="119" t="s">
        <v>2220</v>
      </c>
      <c r="F609" s="98" t="s">
        <v>2879</v>
      </c>
      <c r="G609" s="97">
        <v>2.7924451951</v>
      </c>
      <c r="H609" s="98" t="s">
        <v>896</v>
      </c>
      <c r="I609" s="98" t="s">
        <v>2873</v>
      </c>
      <c r="J609" s="155">
        <v>0.33410946225042243</v>
      </c>
      <c r="K609" s="98">
        <v>3</v>
      </c>
    </row>
    <row r="610" spans="1:11" x14ac:dyDescent="0.35">
      <c r="A610" s="119" t="s">
        <v>2880</v>
      </c>
      <c r="B610" s="138" t="s">
        <v>904</v>
      </c>
      <c r="C610" s="119" t="s">
        <v>2881</v>
      </c>
      <c r="D610" s="119" t="s">
        <v>905</v>
      </c>
      <c r="E610" s="119" t="s">
        <v>1666</v>
      </c>
      <c r="F610" s="98" t="s">
        <v>2882</v>
      </c>
      <c r="G610" s="97">
        <v>235.43364218259998</v>
      </c>
      <c r="H610" s="98" t="s">
        <v>903</v>
      </c>
      <c r="I610" s="98" t="s">
        <v>2883</v>
      </c>
      <c r="J610" s="155">
        <v>8.141492427002231E-2</v>
      </c>
      <c r="K610" s="98">
        <v>1</v>
      </c>
    </row>
    <row r="611" spans="1:11" x14ac:dyDescent="0.35">
      <c r="A611" s="119" t="s">
        <v>2884</v>
      </c>
      <c r="B611" s="138" t="s">
        <v>906</v>
      </c>
      <c r="C611" s="119">
        <v>0</v>
      </c>
      <c r="D611" s="119" t="s">
        <v>907</v>
      </c>
      <c r="E611" s="119" t="s">
        <v>2336</v>
      </c>
      <c r="F611" s="98" t="s">
        <v>2885</v>
      </c>
      <c r="G611" s="97">
        <v>9.832395954099999</v>
      </c>
      <c r="H611" s="98" t="s">
        <v>903</v>
      </c>
      <c r="I611" s="98" t="s">
        <v>2883</v>
      </c>
      <c r="J611" s="155">
        <v>0.15481580302931222</v>
      </c>
      <c r="K611" s="98">
        <v>2</v>
      </c>
    </row>
    <row r="612" spans="1:11" x14ac:dyDescent="0.35">
      <c r="A612" s="119" t="s">
        <v>2886</v>
      </c>
      <c r="B612" s="138" t="s">
        <v>908</v>
      </c>
      <c r="C612" s="119">
        <v>0</v>
      </c>
      <c r="D612" s="119" t="s">
        <v>909</v>
      </c>
      <c r="E612" s="119" t="s">
        <v>2633</v>
      </c>
      <c r="F612" s="98" t="s">
        <v>2887</v>
      </c>
      <c r="G612" s="97">
        <v>156.78597262690002</v>
      </c>
      <c r="H612" s="98" t="s">
        <v>910</v>
      </c>
      <c r="I612" s="98" t="s">
        <v>2888</v>
      </c>
      <c r="J612" s="155">
        <v>0.34329076390953844</v>
      </c>
      <c r="K612" s="98">
        <v>1</v>
      </c>
    </row>
    <row r="613" spans="1:11" x14ac:dyDescent="0.35">
      <c r="A613" s="119" t="s">
        <v>2889</v>
      </c>
      <c r="B613" s="138" t="s">
        <v>913</v>
      </c>
      <c r="C613" s="119">
        <v>0</v>
      </c>
      <c r="D613" s="119" t="s">
        <v>914</v>
      </c>
      <c r="E613" s="119" t="s">
        <v>2274</v>
      </c>
      <c r="F613" s="98" t="s">
        <v>2890</v>
      </c>
      <c r="G613" s="97">
        <v>20.273983617399999</v>
      </c>
      <c r="H613" s="98" t="s">
        <v>16</v>
      </c>
      <c r="I613" s="98" t="s">
        <v>2891</v>
      </c>
      <c r="J613" s="155">
        <v>0.17119017117867072</v>
      </c>
      <c r="K613" s="98">
        <v>2</v>
      </c>
    </row>
    <row r="614" spans="1:11" x14ac:dyDescent="0.35">
      <c r="A614" s="119" t="s">
        <v>2892</v>
      </c>
      <c r="B614" s="138" t="s">
        <v>911</v>
      </c>
      <c r="C614" s="119" t="s">
        <v>2893</v>
      </c>
      <c r="D614" s="119" t="s">
        <v>912</v>
      </c>
      <c r="E614" s="119" t="s">
        <v>1680</v>
      </c>
      <c r="F614" s="98" t="s">
        <v>2894</v>
      </c>
      <c r="G614" s="97">
        <v>544.31216227580001</v>
      </c>
      <c r="H614" s="98" t="s">
        <v>16</v>
      </c>
      <c r="I614" s="98" t="s">
        <v>2891</v>
      </c>
      <c r="J614" s="155">
        <v>8.2197774048801714E-2</v>
      </c>
      <c r="K614" s="98">
        <v>1</v>
      </c>
    </row>
    <row r="615" spans="1:11" x14ac:dyDescent="0.35">
      <c r="A615" s="119" t="s">
        <v>2895</v>
      </c>
      <c r="B615" s="138" t="s">
        <v>915</v>
      </c>
      <c r="C615" s="119" t="s">
        <v>2896</v>
      </c>
      <c r="D615" s="119" t="s">
        <v>2897</v>
      </c>
      <c r="E615" s="119" t="s">
        <v>1647</v>
      </c>
      <c r="F615" s="98" t="s">
        <v>2898</v>
      </c>
      <c r="G615" s="97">
        <v>5.6940494897000002</v>
      </c>
      <c r="H615" s="98" t="s">
        <v>16</v>
      </c>
      <c r="I615" s="98" t="s">
        <v>2891</v>
      </c>
      <c r="J615" s="155">
        <v>0.12418460088791888</v>
      </c>
      <c r="K615" s="98">
        <v>3</v>
      </c>
    </row>
    <row r="616" spans="1:11" x14ac:dyDescent="0.35">
      <c r="A616" s="119" t="s">
        <v>2899</v>
      </c>
      <c r="B616" s="138" t="s">
        <v>916</v>
      </c>
      <c r="C616" s="119" t="s">
        <v>2900</v>
      </c>
      <c r="D616" s="119" t="s">
        <v>917</v>
      </c>
      <c r="E616" s="119" t="s">
        <v>2203</v>
      </c>
      <c r="F616" s="98" t="s">
        <v>2772</v>
      </c>
      <c r="G616" s="97">
        <v>5.1215217018999999</v>
      </c>
      <c r="H616" s="98" t="s">
        <v>16</v>
      </c>
      <c r="I616" s="98" t="s">
        <v>2891</v>
      </c>
      <c r="J616" s="155">
        <v>0.12263622973749408</v>
      </c>
      <c r="K616" s="98">
        <v>4</v>
      </c>
    </row>
    <row r="617" spans="1:11" x14ac:dyDescent="0.35">
      <c r="A617" s="119" t="s">
        <v>2901</v>
      </c>
      <c r="B617" s="138" t="s">
        <v>919</v>
      </c>
      <c r="C617" s="119" t="s">
        <v>2902</v>
      </c>
      <c r="D617" s="119" t="s">
        <v>920</v>
      </c>
      <c r="E617" s="119" t="s">
        <v>2220</v>
      </c>
      <c r="F617" s="98" t="s">
        <v>2903</v>
      </c>
      <c r="G617" s="97">
        <v>45.6595391488</v>
      </c>
      <c r="H617" s="98" t="s">
        <v>918</v>
      </c>
      <c r="I617" s="98" t="s">
        <v>2032</v>
      </c>
      <c r="J617" s="155">
        <v>0.15537335802539656</v>
      </c>
      <c r="K617" s="98">
        <v>1</v>
      </c>
    </row>
    <row r="618" spans="1:11" x14ac:dyDescent="0.35">
      <c r="A618" s="119" t="s">
        <v>2904</v>
      </c>
      <c r="B618" s="138" t="s">
        <v>922</v>
      </c>
      <c r="C618" s="119" t="s">
        <v>2905</v>
      </c>
      <c r="D618" s="119" t="s">
        <v>923</v>
      </c>
      <c r="E618" s="119" t="s">
        <v>1647</v>
      </c>
      <c r="F618" s="98" t="s">
        <v>2906</v>
      </c>
      <c r="G618" s="97">
        <v>3.5518341499999999</v>
      </c>
      <c r="H618" s="98" t="s">
        <v>921</v>
      </c>
      <c r="I618" s="98" t="s">
        <v>2907</v>
      </c>
      <c r="J618" s="155">
        <v>0.17158148045084354</v>
      </c>
      <c r="K618" s="98">
        <v>1</v>
      </c>
    </row>
    <row r="619" spans="1:11" x14ac:dyDescent="0.35">
      <c r="A619" s="119" t="s">
        <v>2908</v>
      </c>
      <c r="B619" s="138" t="s">
        <v>2909</v>
      </c>
      <c r="C619" s="119" t="s">
        <v>2910</v>
      </c>
      <c r="D619" s="119" t="s">
        <v>925</v>
      </c>
      <c r="E619" s="119" t="s">
        <v>2437</v>
      </c>
      <c r="F619" s="98" t="s">
        <v>2911</v>
      </c>
      <c r="G619" s="97">
        <v>7.2967995896</v>
      </c>
      <c r="H619" s="98" t="s">
        <v>924</v>
      </c>
      <c r="I619" s="98" t="s">
        <v>2097</v>
      </c>
      <c r="J619" s="155">
        <v>9.7025331932545922E-2</v>
      </c>
      <c r="K619" s="98">
        <v>1</v>
      </c>
    </row>
    <row r="620" spans="1:11" x14ac:dyDescent="0.35">
      <c r="A620" s="119" t="s">
        <v>2912</v>
      </c>
      <c r="B620" s="138" t="s">
        <v>926</v>
      </c>
      <c r="C620" s="119" t="s">
        <v>2913</v>
      </c>
      <c r="D620" s="119" t="s">
        <v>927</v>
      </c>
      <c r="E620" s="119" t="s">
        <v>1695</v>
      </c>
      <c r="F620" s="98" t="s">
        <v>2914</v>
      </c>
      <c r="G620" s="97">
        <v>227.94665460779999</v>
      </c>
      <c r="H620" s="98" t="s">
        <v>20</v>
      </c>
      <c r="I620" s="98" t="s">
        <v>2915</v>
      </c>
      <c r="J620" s="155">
        <v>6.5964232549880347E-2</v>
      </c>
      <c r="K620" s="98">
        <v>3</v>
      </c>
    </row>
    <row r="621" spans="1:11" x14ac:dyDescent="0.35">
      <c r="A621" s="119" t="s">
        <v>2916</v>
      </c>
      <c r="B621" s="138" t="s">
        <v>928</v>
      </c>
      <c r="C621" s="119" t="s">
        <v>2917</v>
      </c>
      <c r="D621" s="119" t="s">
        <v>929</v>
      </c>
      <c r="E621" s="119" t="s">
        <v>2633</v>
      </c>
      <c r="F621" s="98" t="s">
        <v>2918</v>
      </c>
      <c r="G621" s="97">
        <v>483.65085070449999</v>
      </c>
      <c r="H621" s="98" t="s">
        <v>20</v>
      </c>
      <c r="I621" s="98" t="s">
        <v>2915</v>
      </c>
      <c r="J621" s="155">
        <v>5.8141573212819805E-2</v>
      </c>
      <c r="K621" s="98">
        <v>1</v>
      </c>
    </row>
    <row r="622" spans="1:11" x14ac:dyDescent="0.35">
      <c r="A622" s="119" t="s">
        <v>2919</v>
      </c>
      <c r="B622" s="138" t="s">
        <v>930</v>
      </c>
      <c r="C622" s="119" t="s">
        <v>2920</v>
      </c>
      <c r="D622" s="119" t="s">
        <v>931</v>
      </c>
      <c r="E622" s="119" t="s">
        <v>1680</v>
      </c>
      <c r="F622" s="98" t="s">
        <v>2921</v>
      </c>
      <c r="G622" s="97">
        <v>289.47771097909998</v>
      </c>
      <c r="H622" s="98" t="s">
        <v>20</v>
      </c>
      <c r="I622" s="98" t="s">
        <v>2915</v>
      </c>
      <c r="J622" s="155">
        <v>5.9797850066822845E-2</v>
      </c>
      <c r="K622" s="98">
        <v>2</v>
      </c>
    </row>
    <row r="623" spans="1:11" x14ac:dyDescent="0.35">
      <c r="A623" s="119" t="s">
        <v>2922</v>
      </c>
      <c r="B623" s="138" t="s">
        <v>933</v>
      </c>
      <c r="C623" s="119" t="s">
        <v>2923</v>
      </c>
      <c r="D623" s="119" t="s">
        <v>934</v>
      </c>
      <c r="E623" s="119" t="s">
        <v>1680</v>
      </c>
      <c r="F623" s="98" t="s">
        <v>2924</v>
      </c>
      <c r="G623" s="97">
        <v>201.08247861509997</v>
      </c>
      <c r="H623" s="98" t="s">
        <v>932</v>
      </c>
      <c r="I623" s="98" t="s">
        <v>2094</v>
      </c>
      <c r="J623" s="155">
        <v>0.42487426240544945</v>
      </c>
      <c r="K623" s="98">
        <v>1</v>
      </c>
    </row>
    <row r="624" spans="1:11" x14ac:dyDescent="0.35">
      <c r="A624" s="119" t="s">
        <v>2925</v>
      </c>
      <c r="B624" s="138" t="s">
        <v>935</v>
      </c>
      <c r="C624" s="119" t="s">
        <v>2926</v>
      </c>
      <c r="D624" s="119" t="s">
        <v>936</v>
      </c>
      <c r="E624" s="119" t="s">
        <v>2308</v>
      </c>
      <c r="F624" s="98" t="s">
        <v>2927</v>
      </c>
      <c r="G624" s="97">
        <v>48.037735958299997</v>
      </c>
      <c r="H624" s="98" t="s">
        <v>932</v>
      </c>
      <c r="I624" s="98" t="s">
        <v>2094</v>
      </c>
      <c r="J624" s="155">
        <v>0.42704982757723409</v>
      </c>
      <c r="K624" s="98">
        <v>4</v>
      </c>
    </row>
    <row r="625" spans="1:11" x14ac:dyDescent="0.35">
      <c r="A625" s="119" t="s">
        <v>2928</v>
      </c>
      <c r="B625" s="138" t="s">
        <v>937</v>
      </c>
      <c r="C625" s="119" t="s">
        <v>2929</v>
      </c>
      <c r="D625" s="119" t="s">
        <v>938</v>
      </c>
      <c r="E625" s="119" t="s">
        <v>1710</v>
      </c>
      <c r="F625" s="98" t="s">
        <v>2930</v>
      </c>
      <c r="G625" s="97">
        <v>113.88934353319999</v>
      </c>
      <c r="H625" s="98" t="s">
        <v>932</v>
      </c>
      <c r="I625" s="98" t="s">
        <v>2094</v>
      </c>
      <c r="J625" s="155">
        <v>0.43951223505517123</v>
      </c>
      <c r="K625" s="98">
        <v>2</v>
      </c>
    </row>
    <row r="626" spans="1:11" x14ac:dyDescent="0.35">
      <c r="A626" s="119" t="s">
        <v>2928</v>
      </c>
      <c r="B626" s="138" t="s">
        <v>937</v>
      </c>
      <c r="C626" s="119" t="s">
        <v>2929</v>
      </c>
      <c r="D626" s="119" t="s">
        <v>938</v>
      </c>
      <c r="E626" s="119" t="s">
        <v>1710</v>
      </c>
      <c r="F626" s="98" t="s">
        <v>2930</v>
      </c>
      <c r="G626" s="97">
        <v>113.88934353319999</v>
      </c>
      <c r="H626" s="98" t="s">
        <v>932</v>
      </c>
      <c r="I626" s="98" t="s">
        <v>2094</v>
      </c>
      <c r="J626" s="155">
        <v>0.43951223505517123</v>
      </c>
      <c r="K626" s="98">
        <v>2</v>
      </c>
    </row>
    <row r="627" spans="1:11" x14ac:dyDescent="0.35">
      <c r="A627" s="119" t="s">
        <v>2931</v>
      </c>
      <c r="B627" s="138" t="s">
        <v>939</v>
      </c>
      <c r="C627" s="119">
        <v>0</v>
      </c>
      <c r="D627" s="119" t="s">
        <v>940</v>
      </c>
      <c r="E627" s="119" t="s">
        <v>1680</v>
      </c>
      <c r="F627" s="98" t="s">
        <v>2932</v>
      </c>
      <c r="G627" s="97">
        <v>2.7184099027999995</v>
      </c>
      <c r="H627" s="98" t="s">
        <v>941</v>
      </c>
      <c r="I627" s="98" t="s">
        <v>2933</v>
      </c>
      <c r="J627" s="155">
        <v>0.98604656093445564</v>
      </c>
      <c r="K627" s="98">
        <v>1</v>
      </c>
    </row>
    <row r="628" spans="1:11" x14ac:dyDescent="0.35">
      <c r="A628" s="119" t="s">
        <v>2934</v>
      </c>
      <c r="B628" s="138" t="s">
        <v>2076</v>
      </c>
      <c r="C628" s="119">
        <v>0</v>
      </c>
      <c r="D628" s="119" t="s">
        <v>2077</v>
      </c>
      <c r="E628" s="119" t="s">
        <v>1755</v>
      </c>
      <c r="F628" s="98" t="s">
        <v>2935</v>
      </c>
      <c r="G628" s="97">
        <v>0.28703407149999999</v>
      </c>
      <c r="H628" s="98" t="s">
        <v>2074</v>
      </c>
      <c r="I628" s="98" t="s">
        <v>2075</v>
      </c>
      <c r="J628" s="155">
        <v>0.72123034958625976</v>
      </c>
      <c r="K628" s="98">
        <v>2</v>
      </c>
    </row>
    <row r="629" spans="1:11" x14ac:dyDescent="0.35">
      <c r="A629" s="119" t="s">
        <v>2936</v>
      </c>
      <c r="B629" s="138" t="s">
        <v>2072</v>
      </c>
      <c r="C629" s="119" t="s">
        <v>2937</v>
      </c>
      <c r="D629" s="119" t="s">
        <v>2073</v>
      </c>
      <c r="E629" s="119" t="s">
        <v>2220</v>
      </c>
      <c r="F629" s="98" t="s">
        <v>2938</v>
      </c>
      <c r="G629" s="97">
        <v>0.82276116189999993</v>
      </c>
      <c r="H629" s="98" t="s">
        <v>2074</v>
      </c>
      <c r="I629" s="98" t="s">
        <v>2075</v>
      </c>
      <c r="J629" s="155">
        <v>1.163815591002255</v>
      </c>
      <c r="K629" s="98">
        <v>1</v>
      </c>
    </row>
    <row r="630" spans="1:11" x14ac:dyDescent="0.35">
      <c r="A630" s="119" t="s">
        <v>2939</v>
      </c>
      <c r="B630" s="138" t="s">
        <v>943</v>
      </c>
      <c r="C630" s="119">
        <v>0</v>
      </c>
      <c r="D630" s="119" t="s">
        <v>944</v>
      </c>
      <c r="E630" s="119" t="s">
        <v>1706</v>
      </c>
      <c r="F630" s="98" t="s">
        <v>2940</v>
      </c>
      <c r="G630" s="97">
        <v>18.142085781600002</v>
      </c>
      <c r="H630" s="98" t="s">
        <v>942</v>
      </c>
      <c r="I630" s="98" t="s">
        <v>2063</v>
      </c>
      <c r="J630" s="155">
        <v>0.13166413073586883</v>
      </c>
      <c r="K630" s="98">
        <v>1</v>
      </c>
    </row>
    <row r="631" spans="1:11" x14ac:dyDescent="0.35">
      <c r="A631" s="119" t="s">
        <v>2941</v>
      </c>
      <c r="B631" s="138" t="s">
        <v>945</v>
      </c>
      <c r="C631" s="119">
        <v>0</v>
      </c>
      <c r="D631" s="119" t="s">
        <v>946</v>
      </c>
      <c r="E631" s="119" t="s">
        <v>1755</v>
      </c>
      <c r="F631" s="98" t="s">
        <v>2942</v>
      </c>
      <c r="G631" s="97">
        <v>10.307436410299999</v>
      </c>
      <c r="H631" s="98" t="s">
        <v>942</v>
      </c>
      <c r="I631" s="98" t="s">
        <v>2063</v>
      </c>
      <c r="J631" s="155">
        <v>9.8799392105664935E-2</v>
      </c>
      <c r="K631" s="98">
        <v>3</v>
      </c>
    </row>
    <row r="632" spans="1:11" x14ac:dyDescent="0.35">
      <c r="A632" s="119" t="s">
        <v>2939</v>
      </c>
      <c r="B632" s="138" t="s">
        <v>943</v>
      </c>
      <c r="C632" s="119">
        <v>0</v>
      </c>
      <c r="D632" s="119" t="s">
        <v>944</v>
      </c>
      <c r="E632" s="119" t="s">
        <v>1706</v>
      </c>
      <c r="F632" s="98" t="s">
        <v>2940</v>
      </c>
      <c r="G632" s="97">
        <v>18.142085781600002</v>
      </c>
      <c r="H632" s="98" t="s">
        <v>942</v>
      </c>
      <c r="I632" s="98" t="s">
        <v>2063</v>
      </c>
      <c r="J632" s="155">
        <v>0.13166413073586883</v>
      </c>
      <c r="K632" s="98">
        <v>1</v>
      </c>
    </row>
    <row r="633" spans="1:11" x14ac:dyDescent="0.35">
      <c r="A633" s="119" t="s">
        <v>2943</v>
      </c>
      <c r="B633" s="138" t="s">
        <v>948</v>
      </c>
      <c r="C633" s="119">
        <v>0</v>
      </c>
      <c r="D633" s="119" t="s">
        <v>949</v>
      </c>
      <c r="E633" s="119" t="s">
        <v>1680</v>
      </c>
      <c r="F633" s="98" t="s">
        <v>2483</v>
      </c>
      <c r="G633" s="97">
        <v>30.8704771345</v>
      </c>
      <c r="H633" s="98" t="s">
        <v>947</v>
      </c>
      <c r="I633" s="98" t="s">
        <v>2944</v>
      </c>
      <c r="J633" s="155">
        <v>0.97456566405920686</v>
      </c>
      <c r="K633" s="98">
        <v>1</v>
      </c>
    </row>
    <row r="634" spans="1:11" x14ac:dyDescent="0.35">
      <c r="A634" s="119" t="s">
        <v>2945</v>
      </c>
      <c r="B634" s="138" t="s">
        <v>951</v>
      </c>
      <c r="C634" s="119" t="s">
        <v>2946</v>
      </c>
      <c r="D634" s="119" t="s">
        <v>952</v>
      </c>
      <c r="E634" s="119" t="s">
        <v>1702</v>
      </c>
      <c r="F634" s="98" t="s">
        <v>2947</v>
      </c>
      <c r="G634" s="97">
        <v>46.738143108800003</v>
      </c>
      <c r="H634" s="98" t="s">
        <v>950</v>
      </c>
      <c r="I634" s="98" t="s">
        <v>2948</v>
      </c>
      <c r="J634" s="155">
        <v>5.0460343626013475E-2</v>
      </c>
      <c r="K634" s="98">
        <v>1</v>
      </c>
    </row>
    <row r="635" spans="1:11" x14ac:dyDescent="0.35">
      <c r="A635" s="119" t="s">
        <v>2949</v>
      </c>
      <c r="B635" s="138" t="s">
        <v>954</v>
      </c>
      <c r="C635" s="119" t="s">
        <v>2950</v>
      </c>
      <c r="D635" s="119" t="s">
        <v>955</v>
      </c>
      <c r="E635" s="119" t="s">
        <v>1655</v>
      </c>
      <c r="F635" s="98" t="s">
        <v>2951</v>
      </c>
      <c r="G635" s="97">
        <v>19.586337349200001</v>
      </c>
      <c r="H635" s="98" t="s">
        <v>953</v>
      </c>
      <c r="I635" s="98" t="s">
        <v>2952</v>
      </c>
      <c r="J635" s="155">
        <v>7.2423307136719878E-2</v>
      </c>
      <c r="K635" s="98">
        <v>1</v>
      </c>
    </row>
    <row r="636" spans="1:11" x14ac:dyDescent="0.35">
      <c r="A636" s="119" t="s">
        <v>2953</v>
      </c>
      <c r="B636" s="138" t="s">
        <v>956</v>
      </c>
      <c r="C636" s="119">
        <v>0</v>
      </c>
      <c r="D636" s="119" t="s">
        <v>957</v>
      </c>
      <c r="E636" s="119" t="s">
        <v>2203</v>
      </c>
      <c r="F636" s="98" t="s">
        <v>2954</v>
      </c>
      <c r="G636" s="97">
        <v>2.3091839909999998</v>
      </c>
      <c r="H636" s="98" t="s">
        <v>36</v>
      </c>
      <c r="I636" s="98" t="s">
        <v>2955</v>
      </c>
      <c r="J636" s="155">
        <v>0.87799204061894032</v>
      </c>
      <c r="K636" s="98">
        <v>2</v>
      </c>
    </row>
    <row r="637" spans="1:11" x14ac:dyDescent="0.35">
      <c r="A637" s="119" t="s">
        <v>2956</v>
      </c>
      <c r="B637" s="138" t="s">
        <v>958</v>
      </c>
      <c r="C637" s="119" t="s">
        <v>2957</v>
      </c>
      <c r="D637" s="119" t="s">
        <v>959</v>
      </c>
      <c r="E637" s="119" t="s">
        <v>1702</v>
      </c>
      <c r="F637" s="98" t="s">
        <v>2947</v>
      </c>
      <c r="G637" s="97">
        <v>8.9537119121000011</v>
      </c>
      <c r="H637" s="98" t="s">
        <v>36</v>
      </c>
      <c r="I637" s="98" t="s">
        <v>2955</v>
      </c>
      <c r="J637" s="155">
        <v>8.5643146798482117E-2</v>
      </c>
      <c r="K637" s="98">
        <v>1</v>
      </c>
    </row>
    <row r="638" spans="1:11" x14ac:dyDescent="0.35">
      <c r="A638" s="119" t="s">
        <v>2958</v>
      </c>
      <c r="B638" s="138" t="s">
        <v>961</v>
      </c>
      <c r="C638" s="119" t="s">
        <v>2959</v>
      </c>
      <c r="D638" s="119" t="s">
        <v>962</v>
      </c>
      <c r="E638" s="119" t="s">
        <v>1755</v>
      </c>
      <c r="F638" s="98" t="s">
        <v>2960</v>
      </c>
      <c r="G638" s="97">
        <v>15.6316658647</v>
      </c>
      <c r="H638" s="98" t="s">
        <v>960</v>
      </c>
      <c r="I638" s="98" t="s">
        <v>2961</v>
      </c>
      <c r="J638" s="155">
        <v>0.11702310683654908</v>
      </c>
      <c r="K638" s="98">
        <v>1</v>
      </c>
    </row>
    <row r="639" spans="1:11" x14ac:dyDescent="0.35">
      <c r="A639" s="119" t="s">
        <v>2962</v>
      </c>
      <c r="B639" s="138" t="s">
        <v>964</v>
      </c>
      <c r="C639" s="119" t="s">
        <v>2963</v>
      </c>
      <c r="D639" s="119" t="s">
        <v>965</v>
      </c>
      <c r="E639" s="119" t="s">
        <v>1680</v>
      </c>
      <c r="F639" s="98" t="s">
        <v>2964</v>
      </c>
      <c r="G639" s="97">
        <v>70.212061519100004</v>
      </c>
      <c r="H639" s="98" t="s">
        <v>963</v>
      </c>
      <c r="I639" s="98" t="s">
        <v>2040</v>
      </c>
      <c r="J639" s="155">
        <v>8.7583532986951249E-2</v>
      </c>
      <c r="K639" s="98">
        <v>1</v>
      </c>
    </row>
    <row r="640" spans="1:11" x14ac:dyDescent="0.35">
      <c r="A640" s="119" t="s">
        <v>2965</v>
      </c>
      <c r="B640" s="138" t="s">
        <v>966</v>
      </c>
      <c r="C640" s="119" t="s">
        <v>2966</v>
      </c>
      <c r="D640" s="119" t="s">
        <v>967</v>
      </c>
      <c r="E640" s="119" t="s">
        <v>1647</v>
      </c>
      <c r="F640" s="98" t="s">
        <v>2898</v>
      </c>
      <c r="G640" s="97">
        <v>69.836966981800003</v>
      </c>
      <c r="H640" s="98" t="s">
        <v>963</v>
      </c>
      <c r="I640" s="98" t="s">
        <v>2040</v>
      </c>
      <c r="J640" s="155">
        <v>0.10315555573865463</v>
      </c>
      <c r="K640" s="98">
        <v>2</v>
      </c>
    </row>
    <row r="641" spans="1:11" x14ac:dyDescent="0.35">
      <c r="A641" s="119" t="s">
        <v>2967</v>
      </c>
      <c r="B641" s="138" t="s">
        <v>968</v>
      </c>
      <c r="C641" s="119">
        <v>0</v>
      </c>
      <c r="D641" s="119" t="s">
        <v>969</v>
      </c>
      <c r="E641" s="119" t="s">
        <v>1702</v>
      </c>
      <c r="F641" s="98" t="s">
        <v>2968</v>
      </c>
      <c r="G641" s="97">
        <v>2.8155770419000001</v>
      </c>
      <c r="H641" s="98" t="s">
        <v>37</v>
      </c>
      <c r="I641" s="98" t="s">
        <v>2969</v>
      </c>
      <c r="J641" s="155">
        <v>0.32558311780793425</v>
      </c>
      <c r="K641" s="98">
        <v>5</v>
      </c>
    </row>
    <row r="642" spans="1:11" x14ac:dyDescent="0.35">
      <c r="A642" s="119" t="s">
        <v>2970</v>
      </c>
      <c r="B642" s="138" t="s">
        <v>970</v>
      </c>
      <c r="C642" s="119">
        <v>0</v>
      </c>
      <c r="D642" s="119" t="s">
        <v>971</v>
      </c>
      <c r="E642" s="119" t="s">
        <v>1670</v>
      </c>
      <c r="F642" s="98" t="s">
        <v>2971</v>
      </c>
      <c r="G642" s="97">
        <v>10.983657323900001</v>
      </c>
      <c r="H642" s="98" t="s">
        <v>37</v>
      </c>
      <c r="I642" s="98" t="s">
        <v>2969</v>
      </c>
      <c r="J642" s="155">
        <v>0.22841176259966323</v>
      </c>
      <c r="K642" s="98">
        <v>1</v>
      </c>
    </row>
    <row r="643" spans="1:11" x14ac:dyDescent="0.35">
      <c r="A643" s="119" t="s">
        <v>2972</v>
      </c>
      <c r="B643" s="138" t="s">
        <v>972</v>
      </c>
      <c r="C643" s="119">
        <v>0</v>
      </c>
      <c r="D643" s="119" t="s">
        <v>973</v>
      </c>
      <c r="E643" s="119" t="s">
        <v>2973</v>
      </c>
      <c r="F643" s="98" t="s">
        <v>2974</v>
      </c>
      <c r="G643" s="97">
        <v>3.0514165225999998</v>
      </c>
      <c r="H643" s="98" t="s">
        <v>37</v>
      </c>
      <c r="I643" s="98" t="s">
        <v>2969</v>
      </c>
      <c r="J643" s="155">
        <v>0.42630372019327456</v>
      </c>
      <c r="K643" s="98">
        <v>4</v>
      </c>
    </row>
    <row r="644" spans="1:11" x14ac:dyDescent="0.35">
      <c r="A644" s="119" t="s">
        <v>2975</v>
      </c>
      <c r="B644" s="138" t="s">
        <v>974</v>
      </c>
      <c r="C644" s="119" t="s">
        <v>2976</v>
      </c>
      <c r="D644" s="119" t="s">
        <v>975</v>
      </c>
      <c r="E644" s="119" t="s">
        <v>1655</v>
      </c>
      <c r="F644" s="98" t="s">
        <v>2977</v>
      </c>
      <c r="G644" s="97">
        <v>5.9507315403999996</v>
      </c>
      <c r="H644" s="98" t="s">
        <v>37</v>
      </c>
      <c r="I644" s="98" t="s">
        <v>2969</v>
      </c>
      <c r="J644" s="155">
        <v>9.8759228555269724E-2</v>
      </c>
      <c r="K644" s="98">
        <v>2</v>
      </c>
    </row>
    <row r="645" spans="1:11" x14ac:dyDescent="0.35">
      <c r="A645" s="119" t="s">
        <v>2978</v>
      </c>
      <c r="B645" s="138" t="s">
        <v>976</v>
      </c>
      <c r="C645" s="119">
        <v>0</v>
      </c>
      <c r="D645" s="119" t="s">
        <v>977</v>
      </c>
      <c r="E645" s="119" t="s">
        <v>2979</v>
      </c>
      <c r="F645" s="98" t="s">
        <v>2980</v>
      </c>
      <c r="G645" s="97">
        <v>3.4693623225999999</v>
      </c>
      <c r="H645" s="98" t="s">
        <v>37</v>
      </c>
      <c r="I645" s="98" t="s">
        <v>2969</v>
      </c>
      <c r="J645" s="155">
        <v>0.25584352640823005</v>
      </c>
      <c r="K645" s="98">
        <v>3</v>
      </c>
    </row>
    <row r="646" spans="1:11" x14ac:dyDescent="0.35">
      <c r="A646" s="119" t="s">
        <v>2981</v>
      </c>
      <c r="B646" s="138" t="s">
        <v>978</v>
      </c>
      <c r="C646" s="119" t="s">
        <v>2982</v>
      </c>
      <c r="D646" s="119" t="s">
        <v>979</v>
      </c>
      <c r="E646" s="119" t="s">
        <v>1695</v>
      </c>
      <c r="F646" s="98" t="s">
        <v>2983</v>
      </c>
      <c r="G646" s="97">
        <v>25.981870251</v>
      </c>
      <c r="H646" s="98" t="s">
        <v>41</v>
      </c>
      <c r="I646" s="98" t="s">
        <v>2984</v>
      </c>
      <c r="J646" s="155">
        <v>6.3775571987992705E-2</v>
      </c>
      <c r="K646" s="98">
        <v>4</v>
      </c>
    </row>
    <row r="647" spans="1:11" x14ac:dyDescent="0.35">
      <c r="A647" s="119" t="s">
        <v>2985</v>
      </c>
      <c r="B647" s="138" t="s">
        <v>980</v>
      </c>
      <c r="C647" s="119" t="s">
        <v>2986</v>
      </c>
      <c r="D647" s="119" t="s">
        <v>981</v>
      </c>
      <c r="E647" s="119" t="s">
        <v>1702</v>
      </c>
      <c r="F647" s="98" t="s">
        <v>2987</v>
      </c>
      <c r="G647" s="97">
        <v>391.76523474390001</v>
      </c>
      <c r="H647" s="98" t="s">
        <v>41</v>
      </c>
      <c r="I647" s="98" t="s">
        <v>2984</v>
      </c>
      <c r="J647" s="155">
        <v>5.7375173030268914E-2</v>
      </c>
      <c r="K647" s="98">
        <v>1</v>
      </c>
    </row>
    <row r="648" spans="1:11" x14ac:dyDescent="0.35">
      <c r="A648" s="119" t="s">
        <v>2988</v>
      </c>
      <c r="B648" s="138" t="s">
        <v>982</v>
      </c>
      <c r="C648" s="119" t="s">
        <v>2989</v>
      </c>
      <c r="D648" s="119" t="s">
        <v>983</v>
      </c>
      <c r="E648" s="119" t="s">
        <v>1655</v>
      </c>
      <c r="F648" s="98" t="s">
        <v>2479</v>
      </c>
      <c r="G648" s="97">
        <v>26.128607047700001</v>
      </c>
      <c r="H648" s="98" t="s">
        <v>41</v>
      </c>
      <c r="I648" s="98" t="s">
        <v>2984</v>
      </c>
      <c r="J648" s="155">
        <v>6.2546558660722784E-2</v>
      </c>
      <c r="K648" s="98">
        <v>3</v>
      </c>
    </row>
    <row r="649" spans="1:11" x14ac:dyDescent="0.35">
      <c r="A649" s="119" t="s">
        <v>2990</v>
      </c>
      <c r="B649" s="138" t="s">
        <v>984</v>
      </c>
      <c r="C649" s="119" t="s">
        <v>2991</v>
      </c>
      <c r="D649" s="119" t="s">
        <v>985</v>
      </c>
      <c r="E649" s="119" t="s">
        <v>1680</v>
      </c>
      <c r="F649" s="98" t="s">
        <v>2964</v>
      </c>
      <c r="G649" s="97">
        <v>39.7541271288</v>
      </c>
      <c r="H649" s="98" t="s">
        <v>41</v>
      </c>
      <c r="I649" s="98" t="s">
        <v>2984</v>
      </c>
      <c r="J649" s="155">
        <v>7.3432947538677115E-2</v>
      </c>
      <c r="K649" s="98">
        <v>2</v>
      </c>
    </row>
    <row r="650" spans="1:11" x14ac:dyDescent="0.35">
      <c r="A650" s="119" t="s">
        <v>2992</v>
      </c>
      <c r="B650" s="138" t="s">
        <v>986</v>
      </c>
      <c r="C650" s="119" t="s">
        <v>2993</v>
      </c>
      <c r="D650" s="119" t="s">
        <v>987</v>
      </c>
      <c r="E650" s="119" t="s">
        <v>1687</v>
      </c>
      <c r="F650" s="98" t="s">
        <v>2994</v>
      </c>
      <c r="G650" s="97">
        <v>21.972315605799999</v>
      </c>
      <c r="H650" s="98" t="s">
        <v>49</v>
      </c>
      <c r="I650" s="98" t="s">
        <v>2995</v>
      </c>
      <c r="J650" s="155">
        <v>6.6401645046573726E-2</v>
      </c>
      <c r="K650" s="98">
        <v>1</v>
      </c>
    </row>
    <row r="651" spans="1:11" x14ac:dyDescent="0.35">
      <c r="A651" s="119" t="s">
        <v>2996</v>
      </c>
      <c r="B651" s="138" t="s">
        <v>989</v>
      </c>
      <c r="C651" s="119" t="s">
        <v>2997</v>
      </c>
      <c r="D651" s="119" t="s">
        <v>990</v>
      </c>
      <c r="E651" s="119" t="s">
        <v>1710</v>
      </c>
      <c r="F651" s="98" t="s">
        <v>2998</v>
      </c>
      <c r="G651" s="97">
        <v>23.806201057100001</v>
      </c>
      <c r="H651" s="98" t="s">
        <v>988</v>
      </c>
      <c r="I651" s="98" t="s">
        <v>2999</v>
      </c>
      <c r="J651" s="155">
        <v>6.4489186404482757E-2</v>
      </c>
      <c r="K651" s="98">
        <v>1</v>
      </c>
    </row>
    <row r="652" spans="1:11" x14ac:dyDescent="0.35">
      <c r="A652" s="119" t="s">
        <v>3000</v>
      </c>
      <c r="B652" s="138" t="s">
        <v>991</v>
      </c>
      <c r="C652" s="119">
        <v>0</v>
      </c>
      <c r="D652" s="119" t="s">
        <v>992</v>
      </c>
      <c r="E652" s="119" t="s">
        <v>2399</v>
      </c>
      <c r="F652" s="98" t="s">
        <v>3001</v>
      </c>
      <c r="G652" s="97">
        <v>7.0484631378999998</v>
      </c>
      <c r="H652" s="98" t="s">
        <v>993</v>
      </c>
      <c r="I652" s="98" t="s">
        <v>3002</v>
      </c>
      <c r="J652" s="155">
        <v>0.26615433158068413</v>
      </c>
      <c r="K652" s="98">
        <v>2</v>
      </c>
    </row>
    <row r="653" spans="1:11" x14ac:dyDescent="0.35">
      <c r="A653" s="119" t="s">
        <v>3003</v>
      </c>
      <c r="B653" s="138" t="s">
        <v>994</v>
      </c>
      <c r="C653" s="119">
        <v>0</v>
      </c>
      <c r="D653" s="119" t="s">
        <v>995</v>
      </c>
      <c r="E653" s="119" t="s">
        <v>2793</v>
      </c>
      <c r="F653" s="98" t="s">
        <v>3004</v>
      </c>
      <c r="G653" s="97">
        <v>22.832219096199999</v>
      </c>
      <c r="H653" s="98" t="s">
        <v>993</v>
      </c>
      <c r="I653" s="98" t="s">
        <v>3002</v>
      </c>
      <c r="J653" s="155">
        <v>0.24515447912137489</v>
      </c>
      <c r="K653" s="98">
        <v>1</v>
      </c>
    </row>
    <row r="654" spans="1:11" x14ac:dyDescent="0.35">
      <c r="A654" s="119" t="s">
        <v>3005</v>
      </c>
      <c r="B654" s="138" t="s">
        <v>998</v>
      </c>
      <c r="C654" s="119" t="s">
        <v>3006</v>
      </c>
      <c r="D654" s="119" t="s">
        <v>999</v>
      </c>
      <c r="E654" s="119" t="s">
        <v>1710</v>
      </c>
      <c r="F654" s="98" t="s">
        <v>3007</v>
      </c>
      <c r="G654" s="97">
        <v>12.5357879083</v>
      </c>
      <c r="H654" s="98" t="s">
        <v>996</v>
      </c>
      <c r="I654" s="98" t="s">
        <v>2041</v>
      </c>
      <c r="J654" s="155">
        <v>0.21157598752020895</v>
      </c>
      <c r="K654" s="98">
        <v>2</v>
      </c>
    </row>
    <row r="655" spans="1:11" x14ac:dyDescent="0.35">
      <c r="A655" s="119" t="s">
        <v>3008</v>
      </c>
      <c r="B655" s="138" t="s">
        <v>3009</v>
      </c>
      <c r="C655" s="119">
        <v>0</v>
      </c>
      <c r="D655" s="119" t="s">
        <v>997</v>
      </c>
      <c r="E655" s="119" t="s">
        <v>2339</v>
      </c>
      <c r="F655" s="98" t="s">
        <v>3010</v>
      </c>
      <c r="G655" s="97">
        <v>28.092372733400001</v>
      </c>
      <c r="H655" s="98" t="s">
        <v>996</v>
      </c>
      <c r="I655" s="98" t="s">
        <v>2041</v>
      </c>
      <c r="J655" s="155">
        <v>0.2295291359008193</v>
      </c>
      <c r="K655" s="98">
        <v>1</v>
      </c>
    </row>
    <row r="656" spans="1:11" x14ac:dyDescent="0.35">
      <c r="A656" s="119" t="s">
        <v>3011</v>
      </c>
      <c r="B656" s="138" t="s">
        <v>1000</v>
      </c>
      <c r="C656" s="119">
        <v>0</v>
      </c>
      <c r="D656" s="119" t="s">
        <v>1001</v>
      </c>
      <c r="E656" s="119" t="s">
        <v>1687</v>
      </c>
      <c r="F656" s="98" t="s">
        <v>3012</v>
      </c>
      <c r="G656" s="97">
        <v>2.1646386190000002</v>
      </c>
      <c r="H656" s="98" t="s">
        <v>1002</v>
      </c>
      <c r="I656" s="98" t="s">
        <v>2066</v>
      </c>
      <c r="J656" s="155">
        <v>0.28472565600685446</v>
      </c>
      <c r="K656" s="98">
        <v>1</v>
      </c>
    </row>
    <row r="657" spans="1:11" x14ac:dyDescent="0.35">
      <c r="A657" s="119" t="s">
        <v>3013</v>
      </c>
      <c r="B657" s="138" t="s">
        <v>1004</v>
      </c>
      <c r="C657" s="119" t="s">
        <v>3014</v>
      </c>
      <c r="D657" s="119" t="s">
        <v>1005</v>
      </c>
      <c r="E657" s="119" t="s">
        <v>1687</v>
      </c>
      <c r="F657" s="98" t="s">
        <v>3012</v>
      </c>
      <c r="G657" s="97">
        <v>84.885339717400001</v>
      </c>
      <c r="H657" s="98" t="s">
        <v>1003</v>
      </c>
      <c r="I657" s="98" t="s">
        <v>3015</v>
      </c>
      <c r="J657" s="155">
        <v>7.1071889332325666E-2</v>
      </c>
      <c r="K657" s="98">
        <v>1</v>
      </c>
    </row>
    <row r="658" spans="1:11" x14ac:dyDescent="0.35">
      <c r="A658" s="119" t="s">
        <v>3016</v>
      </c>
      <c r="B658" s="138" t="s">
        <v>1007</v>
      </c>
      <c r="C658" s="119" t="s">
        <v>3017</v>
      </c>
      <c r="D658" s="119" t="s">
        <v>1008</v>
      </c>
      <c r="E658" s="119" t="s">
        <v>1687</v>
      </c>
      <c r="F658" s="98" t="s">
        <v>3012</v>
      </c>
      <c r="G658" s="97">
        <v>4.9710423820000003</v>
      </c>
      <c r="H658" s="98" t="s">
        <v>1006</v>
      </c>
      <c r="I658" s="98" t="s">
        <v>3018</v>
      </c>
      <c r="J658" s="155">
        <v>6.8031882815651534E-2</v>
      </c>
      <c r="K658" s="98">
        <v>1</v>
      </c>
    </row>
    <row r="659" spans="1:11" x14ac:dyDescent="0.35">
      <c r="A659" s="119" t="s">
        <v>3019</v>
      </c>
      <c r="B659" s="138" t="s">
        <v>1010</v>
      </c>
      <c r="C659" s="119">
        <v>0</v>
      </c>
      <c r="D659" s="119" t="s">
        <v>1011</v>
      </c>
      <c r="E659" s="119" t="s">
        <v>1755</v>
      </c>
      <c r="F659" s="98" t="s">
        <v>3020</v>
      </c>
      <c r="G659" s="97">
        <v>17.7531151859</v>
      </c>
      <c r="H659" s="98" t="s">
        <v>1009</v>
      </c>
      <c r="I659" s="98" t="s">
        <v>3021</v>
      </c>
      <c r="J659" s="155">
        <v>0.28204853487780457</v>
      </c>
      <c r="K659" s="98">
        <v>1</v>
      </c>
    </row>
    <row r="660" spans="1:11" x14ac:dyDescent="0.35">
      <c r="A660" s="119" t="s">
        <v>3022</v>
      </c>
      <c r="B660" s="138" t="s">
        <v>1013</v>
      </c>
      <c r="C660" s="119" t="s">
        <v>3023</v>
      </c>
      <c r="D660" s="119" t="s">
        <v>1014</v>
      </c>
      <c r="E660" s="119" t="s">
        <v>1680</v>
      </c>
      <c r="F660" s="98" t="s">
        <v>3024</v>
      </c>
      <c r="G660" s="97">
        <v>29.135561009899998</v>
      </c>
      <c r="H660" s="98" t="s">
        <v>1012</v>
      </c>
      <c r="I660" s="98" t="s">
        <v>2080</v>
      </c>
      <c r="J660" s="155">
        <v>0.40918585934366708</v>
      </c>
      <c r="K660" s="98">
        <v>1</v>
      </c>
    </row>
    <row r="661" spans="1:11" x14ac:dyDescent="0.35">
      <c r="A661" s="119" t="s">
        <v>3025</v>
      </c>
      <c r="B661" s="138" t="s">
        <v>2067</v>
      </c>
      <c r="C661" s="119" t="s">
        <v>3026</v>
      </c>
      <c r="D661" s="119" t="s">
        <v>2068</v>
      </c>
      <c r="E661" s="119" t="s">
        <v>1655</v>
      </c>
      <c r="F661" s="98" t="s">
        <v>3027</v>
      </c>
      <c r="G661" s="97">
        <v>0.41063008820000002</v>
      </c>
      <c r="H661" s="98" t="s">
        <v>2069</v>
      </c>
      <c r="I661" s="98" t="s">
        <v>2070</v>
      </c>
      <c r="J661" s="155">
        <v>0.20122507290981645</v>
      </c>
      <c r="K661" s="98">
        <v>1</v>
      </c>
    </row>
    <row r="662" spans="1:11" x14ac:dyDescent="0.35">
      <c r="A662" s="119" t="s">
        <v>3028</v>
      </c>
      <c r="B662" s="138" t="s">
        <v>1016</v>
      </c>
      <c r="C662" s="119" t="s">
        <v>3029</v>
      </c>
      <c r="D662" s="119" t="s">
        <v>1017</v>
      </c>
      <c r="E662" s="119" t="s">
        <v>1655</v>
      </c>
      <c r="F662" s="98" t="s">
        <v>2951</v>
      </c>
      <c r="G662" s="97">
        <v>16.915753035000002</v>
      </c>
      <c r="H662" s="98" t="s">
        <v>1015</v>
      </c>
      <c r="I662" s="98" t="s">
        <v>2091</v>
      </c>
      <c r="J662" s="155">
        <v>5.659036790410691E-2</v>
      </c>
      <c r="K662" s="98">
        <v>1</v>
      </c>
    </row>
    <row r="663" spans="1:11" x14ac:dyDescent="0.35">
      <c r="A663" s="119" t="s">
        <v>3030</v>
      </c>
      <c r="B663" s="138" t="s">
        <v>1019</v>
      </c>
      <c r="C663" s="119" t="s">
        <v>3031</v>
      </c>
      <c r="D663" s="119" t="s">
        <v>1020</v>
      </c>
      <c r="E663" s="119" t="s">
        <v>1655</v>
      </c>
      <c r="F663" s="98" t="s">
        <v>3027</v>
      </c>
      <c r="G663" s="97">
        <v>21.016929553400001</v>
      </c>
      <c r="H663" s="98" t="s">
        <v>1018</v>
      </c>
      <c r="I663" s="98" t="s">
        <v>2034</v>
      </c>
      <c r="J663" s="155">
        <v>0.13387970536544994</v>
      </c>
      <c r="K663" s="98">
        <v>1</v>
      </c>
    </row>
    <row r="664" spans="1:11" x14ac:dyDescent="0.35">
      <c r="A664" s="119" t="s">
        <v>3030</v>
      </c>
      <c r="B664" s="138" t="s">
        <v>1019</v>
      </c>
      <c r="C664" s="119" t="s">
        <v>3031</v>
      </c>
      <c r="D664" s="119" t="s">
        <v>1020</v>
      </c>
      <c r="E664" s="119" t="s">
        <v>1655</v>
      </c>
      <c r="F664" s="98" t="s">
        <v>3027</v>
      </c>
      <c r="G664" s="97">
        <v>21.016929553400001</v>
      </c>
      <c r="H664" s="98" t="s">
        <v>1018</v>
      </c>
      <c r="I664" s="98" t="s">
        <v>2034</v>
      </c>
      <c r="J664" s="155">
        <v>0.13387970536544994</v>
      </c>
      <c r="K664" s="98">
        <v>1</v>
      </c>
    </row>
    <row r="665" spans="1:11" x14ac:dyDescent="0.35">
      <c r="A665" s="119" t="s">
        <v>3032</v>
      </c>
      <c r="B665" s="138" t="s">
        <v>1022</v>
      </c>
      <c r="C665" s="119" t="s">
        <v>3033</v>
      </c>
      <c r="D665" s="119" t="s">
        <v>1023</v>
      </c>
      <c r="E665" s="119" t="s">
        <v>1655</v>
      </c>
      <c r="F665" s="98" t="s">
        <v>2951</v>
      </c>
      <c r="G665" s="97">
        <v>18.5938362789</v>
      </c>
      <c r="H665" s="98" t="s">
        <v>1021</v>
      </c>
      <c r="I665" s="98" t="s">
        <v>3034</v>
      </c>
      <c r="J665" s="155">
        <v>3.8369561095276915E-2</v>
      </c>
      <c r="K665" s="98">
        <v>1</v>
      </c>
    </row>
    <row r="666" spans="1:11" x14ac:dyDescent="0.35">
      <c r="A666" s="119" t="s">
        <v>3035</v>
      </c>
      <c r="B666" s="138" t="s">
        <v>1024</v>
      </c>
      <c r="C666" s="119">
        <v>0</v>
      </c>
      <c r="D666" s="119" t="s">
        <v>1025</v>
      </c>
      <c r="E666" s="119" t="s">
        <v>2662</v>
      </c>
      <c r="F666" s="98" t="s">
        <v>3036</v>
      </c>
      <c r="G666" s="97">
        <v>63.606652686400004</v>
      </c>
      <c r="H666" s="98" t="s">
        <v>1026</v>
      </c>
      <c r="I666" s="98" t="s">
        <v>3037</v>
      </c>
      <c r="J666" s="155">
        <v>0.16293650318193686</v>
      </c>
      <c r="K666" s="98">
        <v>1</v>
      </c>
    </row>
    <row r="667" spans="1:11" x14ac:dyDescent="0.35">
      <c r="A667" s="119" t="s">
        <v>3038</v>
      </c>
      <c r="B667" s="138" t="s">
        <v>1027</v>
      </c>
      <c r="C667" s="119" t="s">
        <v>3039</v>
      </c>
      <c r="D667" s="119" t="s">
        <v>1028</v>
      </c>
      <c r="E667" s="119" t="s">
        <v>1710</v>
      </c>
      <c r="F667" s="98" t="s">
        <v>3040</v>
      </c>
      <c r="G667" s="97">
        <v>149.24084309419999</v>
      </c>
      <c r="H667" s="98" t="s">
        <v>52</v>
      </c>
      <c r="I667" s="98" t="s">
        <v>3041</v>
      </c>
      <c r="J667" s="155">
        <v>3.2976358651525144E-2</v>
      </c>
      <c r="K667" s="98">
        <v>1</v>
      </c>
    </row>
    <row r="668" spans="1:11" x14ac:dyDescent="0.35">
      <c r="A668" s="119" t="s">
        <v>3042</v>
      </c>
      <c r="B668" s="138" t="s">
        <v>1029</v>
      </c>
      <c r="C668" s="119" t="s">
        <v>3043</v>
      </c>
      <c r="D668" s="119" t="s">
        <v>1030</v>
      </c>
      <c r="E668" s="119" t="s">
        <v>1702</v>
      </c>
      <c r="F668" s="98" t="s">
        <v>3044</v>
      </c>
      <c r="G668" s="97">
        <v>24.184963203300001</v>
      </c>
      <c r="H668" s="98" t="s">
        <v>52</v>
      </c>
      <c r="I668" s="98" t="s">
        <v>3041</v>
      </c>
      <c r="J668" s="155">
        <v>2.6742332092935962E-2</v>
      </c>
      <c r="K668" s="98">
        <v>3</v>
      </c>
    </row>
    <row r="669" spans="1:11" x14ac:dyDescent="0.35">
      <c r="A669" s="119" t="s">
        <v>3045</v>
      </c>
      <c r="B669" s="138" t="s">
        <v>1031</v>
      </c>
      <c r="C669" s="119" t="s">
        <v>3046</v>
      </c>
      <c r="D669" s="119" t="s">
        <v>1032</v>
      </c>
      <c r="E669" s="119" t="s">
        <v>2274</v>
      </c>
      <c r="F669" s="98" t="s">
        <v>3047</v>
      </c>
      <c r="G669" s="97">
        <v>37.101869381</v>
      </c>
      <c r="H669" s="98" t="s">
        <v>52</v>
      </c>
      <c r="I669" s="98" t="s">
        <v>3041</v>
      </c>
      <c r="J669" s="155">
        <v>4.2819287662202832E-2</v>
      </c>
      <c r="K669" s="98">
        <v>2</v>
      </c>
    </row>
    <row r="670" spans="1:11" x14ac:dyDescent="0.35">
      <c r="A670" s="119" t="s">
        <v>3048</v>
      </c>
      <c r="B670" s="138" t="s">
        <v>1034</v>
      </c>
      <c r="C670" s="119" t="s">
        <v>3049</v>
      </c>
      <c r="D670" s="119" t="s">
        <v>1035</v>
      </c>
      <c r="E670" s="119" t="s">
        <v>2274</v>
      </c>
      <c r="F670" s="98" t="s">
        <v>2890</v>
      </c>
      <c r="G670" s="97">
        <v>3.2180596831999999</v>
      </c>
      <c r="H670" s="98" t="s">
        <v>1033</v>
      </c>
      <c r="I670" s="98" t="s">
        <v>3050</v>
      </c>
      <c r="J670" s="155">
        <v>0.47106810550889311</v>
      </c>
      <c r="K670" s="98">
        <v>1</v>
      </c>
    </row>
    <row r="671" spans="1:11" x14ac:dyDescent="0.35">
      <c r="A671" s="119" t="s">
        <v>3051</v>
      </c>
      <c r="B671" s="138" t="s">
        <v>1037</v>
      </c>
      <c r="C671" s="119" t="s">
        <v>3052</v>
      </c>
      <c r="D671" s="119" t="s">
        <v>1038</v>
      </c>
      <c r="E671" s="119" t="s">
        <v>1670</v>
      </c>
      <c r="F671" s="98" t="s">
        <v>3053</v>
      </c>
      <c r="G671" s="97">
        <v>8.2966673199999992</v>
      </c>
      <c r="H671" s="98" t="s">
        <v>1036</v>
      </c>
      <c r="I671" s="98" t="s">
        <v>3054</v>
      </c>
      <c r="J671" s="155">
        <v>0.28693763171065878</v>
      </c>
      <c r="K671" s="98">
        <v>1</v>
      </c>
    </row>
    <row r="672" spans="1:11" x14ac:dyDescent="0.35">
      <c r="A672" s="119" t="s">
        <v>3055</v>
      </c>
      <c r="B672" s="138" t="s">
        <v>1039</v>
      </c>
      <c r="C672" s="119">
        <v>0</v>
      </c>
      <c r="D672" s="119" t="s">
        <v>1040</v>
      </c>
      <c r="E672" s="119" t="s">
        <v>2327</v>
      </c>
      <c r="F672" s="98" t="s">
        <v>3056</v>
      </c>
      <c r="G672" s="97">
        <v>3.8756911216000001</v>
      </c>
      <c r="H672" s="98" t="s">
        <v>1036</v>
      </c>
      <c r="I672" s="98" t="s">
        <v>3054</v>
      </c>
      <c r="J672" s="155">
        <v>0.32763894470256383</v>
      </c>
      <c r="K672" s="98">
        <v>2</v>
      </c>
    </row>
    <row r="673" spans="1:11" x14ac:dyDescent="0.35">
      <c r="A673" s="119" t="s">
        <v>3057</v>
      </c>
      <c r="B673" s="138" t="s">
        <v>1042</v>
      </c>
      <c r="C673" s="119" t="s">
        <v>3058</v>
      </c>
      <c r="D673" s="119" t="s">
        <v>1043</v>
      </c>
      <c r="E673" s="119" t="s">
        <v>1680</v>
      </c>
      <c r="F673" s="98" t="s">
        <v>2964</v>
      </c>
      <c r="G673" s="97">
        <v>8.8473794642999994</v>
      </c>
      <c r="H673" s="98" t="s">
        <v>1041</v>
      </c>
      <c r="I673" s="98" t="s">
        <v>3059</v>
      </c>
      <c r="J673" s="155">
        <v>5.2994083595967988E-2</v>
      </c>
      <c r="K673" s="98">
        <v>1</v>
      </c>
    </row>
    <row r="674" spans="1:11" x14ac:dyDescent="0.35">
      <c r="A674" s="119" t="s">
        <v>3060</v>
      </c>
      <c r="B674" s="138" t="s">
        <v>1045</v>
      </c>
      <c r="C674" s="119" t="s">
        <v>3061</v>
      </c>
      <c r="D674" s="119" t="s">
        <v>1046</v>
      </c>
      <c r="E674" s="119" t="s">
        <v>1680</v>
      </c>
      <c r="F674" s="98" t="s">
        <v>2964</v>
      </c>
      <c r="G674" s="97">
        <v>33.4870808979</v>
      </c>
      <c r="H674" s="98" t="s">
        <v>1044</v>
      </c>
      <c r="I674" s="98" t="s">
        <v>3062</v>
      </c>
      <c r="J674" s="155">
        <v>4.2158881156915948E-2</v>
      </c>
      <c r="K674" s="98">
        <v>1</v>
      </c>
    </row>
    <row r="675" spans="1:11" x14ac:dyDescent="0.35">
      <c r="A675" s="119" t="s">
        <v>3063</v>
      </c>
      <c r="B675" s="138" t="s">
        <v>3064</v>
      </c>
      <c r="C675" s="119" t="s">
        <v>3065</v>
      </c>
      <c r="D675" s="119" t="s">
        <v>1048</v>
      </c>
      <c r="E675" s="119" t="s">
        <v>2308</v>
      </c>
      <c r="F675" s="98" t="s">
        <v>2927</v>
      </c>
      <c r="G675" s="97">
        <v>36.944784647900001</v>
      </c>
      <c r="H675" s="98" t="s">
        <v>1047</v>
      </c>
      <c r="I675" s="98" t="s">
        <v>2090</v>
      </c>
      <c r="J675" s="155">
        <v>0.15560143751561079</v>
      </c>
      <c r="K675" s="98">
        <v>1</v>
      </c>
    </row>
    <row r="676" spans="1:11" x14ac:dyDescent="0.35">
      <c r="A676" s="119" t="s">
        <v>3066</v>
      </c>
      <c r="B676" s="138" t="s">
        <v>1050</v>
      </c>
      <c r="C676" s="119" t="s">
        <v>3067</v>
      </c>
      <c r="D676" s="119" t="s">
        <v>1051</v>
      </c>
      <c r="E676" s="119" t="s">
        <v>1710</v>
      </c>
      <c r="F676" s="98" t="s">
        <v>3040</v>
      </c>
      <c r="G676" s="97">
        <v>97.666994211299993</v>
      </c>
      <c r="H676" s="98" t="s">
        <v>1049</v>
      </c>
      <c r="I676" s="98" t="s">
        <v>3068</v>
      </c>
      <c r="J676" s="155">
        <v>5.9095074217223896E-2</v>
      </c>
      <c r="K676" s="98">
        <v>1</v>
      </c>
    </row>
    <row r="677" spans="1:11" x14ac:dyDescent="0.35">
      <c r="A677" s="119" t="s">
        <v>3069</v>
      </c>
      <c r="B677" s="138" t="s">
        <v>1052</v>
      </c>
      <c r="C677" s="119">
        <v>0</v>
      </c>
      <c r="D677" s="119" t="s">
        <v>1053</v>
      </c>
      <c r="E677" s="119" t="s">
        <v>1706</v>
      </c>
      <c r="F677" s="98" t="s">
        <v>3070</v>
      </c>
      <c r="G677" s="97">
        <v>3.6176892547000001</v>
      </c>
      <c r="H677" s="98" t="s">
        <v>1054</v>
      </c>
      <c r="I677" s="98" t="s">
        <v>2083</v>
      </c>
      <c r="J677" s="155">
        <v>0.28444353888929064</v>
      </c>
      <c r="K677" s="98">
        <v>1</v>
      </c>
    </row>
    <row r="678" spans="1:11" x14ac:dyDescent="0.35">
      <c r="A678" s="119" t="s">
        <v>3071</v>
      </c>
      <c r="B678" s="138" t="s">
        <v>1056</v>
      </c>
      <c r="C678" s="119">
        <v>0</v>
      </c>
      <c r="D678" s="119" t="s">
        <v>1057</v>
      </c>
      <c r="E678" s="119" t="s">
        <v>2220</v>
      </c>
      <c r="F678" s="98" t="s">
        <v>3072</v>
      </c>
      <c r="G678" s="97">
        <v>27.256545470500001</v>
      </c>
      <c r="H678" s="98" t="s">
        <v>1055</v>
      </c>
      <c r="I678" s="98" t="s">
        <v>3073</v>
      </c>
      <c r="J678" s="155">
        <v>0.37881907831588613</v>
      </c>
      <c r="K678" s="98">
        <v>1</v>
      </c>
    </row>
    <row r="679" spans="1:11" x14ac:dyDescent="0.35">
      <c r="A679" s="119" t="s">
        <v>3074</v>
      </c>
      <c r="B679" s="138" t="s">
        <v>3075</v>
      </c>
      <c r="C679" s="119">
        <v>0</v>
      </c>
      <c r="D679" s="119" t="s">
        <v>1059</v>
      </c>
      <c r="E679" s="119" t="s">
        <v>2220</v>
      </c>
      <c r="F679" s="98" t="s">
        <v>3076</v>
      </c>
      <c r="G679" s="97">
        <v>70.902341781800004</v>
      </c>
      <c r="H679" s="98" t="s">
        <v>1058</v>
      </c>
      <c r="I679" s="98" t="s">
        <v>2092</v>
      </c>
      <c r="J679" s="155">
        <v>0.43852477716901661</v>
      </c>
      <c r="K679" s="98">
        <v>1</v>
      </c>
    </row>
    <row r="680" spans="1:11" x14ac:dyDescent="0.35">
      <c r="A680" s="119" t="s">
        <v>3077</v>
      </c>
      <c r="B680" s="138" t="s">
        <v>1061</v>
      </c>
      <c r="C680" s="119">
        <v>0</v>
      </c>
      <c r="D680" s="119" t="s">
        <v>1062</v>
      </c>
      <c r="E680" s="119" t="s">
        <v>1706</v>
      </c>
      <c r="F680" s="98" t="s">
        <v>3070</v>
      </c>
      <c r="G680" s="97">
        <v>13.458078282200001</v>
      </c>
      <c r="H680" s="98" t="s">
        <v>1060</v>
      </c>
      <c r="I680" s="98" t="s">
        <v>3078</v>
      </c>
      <c r="J680" s="155">
        <v>0.36059671878903604</v>
      </c>
      <c r="K680" s="98">
        <v>1</v>
      </c>
    </row>
    <row r="681" spans="1:11" x14ac:dyDescent="0.35">
      <c r="A681" s="119" t="s">
        <v>3079</v>
      </c>
      <c r="B681" s="138" t="s">
        <v>1064</v>
      </c>
      <c r="C681" s="119">
        <v>0</v>
      </c>
      <c r="D681" s="119" t="s">
        <v>1065</v>
      </c>
      <c r="E681" s="119" t="s">
        <v>2437</v>
      </c>
      <c r="F681" s="98" t="s">
        <v>3080</v>
      </c>
      <c r="G681" s="97">
        <v>116.60089621790002</v>
      </c>
      <c r="H681" s="98" t="s">
        <v>1063</v>
      </c>
      <c r="I681" s="98" t="s">
        <v>3081</v>
      </c>
      <c r="J681" s="155">
        <v>0.3297927687622858</v>
      </c>
      <c r="K681" s="98">
        <v>1</v>
      </c>
    </row>
    <row r="682" spans="1:11" x14ac:dyDescent="0.35">
      <c r="A682" s="119" t="s">
        <v>3082</v>
      </c>
      <c r="B682" s="138" t="s">
        <v>1066</v>
      </c>
      <c r="C682" s="119">
        <v>0</v>
      </c>
      <c r="D682" s="119" t="s">
        <v>1067</v>
      </c>
      <c r="E682" s="119" t="s">
        <v>2217</v>
      </c>
      <c r="F682" s="98" t="s">
        <v>3083</v>
      </c>
      <c r="G682" s="97">
        <v>18.783176233100001</v>
      </c>
      <c r="H682" s="98" t="s">
        <v>1068</v>
      </c>
      <c r="I682" s="98" t="s">
        <v>3084</v>
      </c>
      <c r="J682" s="155">
        <v>0.2721968236894472</v>
      </c>
      <c r="K682" s="98">
        <v>2</v>
      </c>
    </row>
    <row r="683" spans="1:11" x14ac:dyDescent="0.35">
      <c r="A683" s="119" t="s">
        <v>3085</v>
      </c>
      <c r="B683" s="138" t="s">
        <v>1069</v>
      </c>
      <c r="C683" s="119" t="s">
        <v>3086</v>
      </c>
      <c r="D683" s="119" t="s">
        <v>1070</v>
      </c>
      <c r="E683" s="119" t="s">
        <v>1666</v>
      </c>
      <c r="F683" s="98" t="s">
        <v>2882</v>
      </c>
      <c r="G683" s="97">
        <v>121.80712746200001</v>
      </c>
      <c r="H683" s="98" t="s">
        <v>1068</v>
      </c>
      <c r="I683" s="98" t="s">
        <v>3084</v>
      </c>
      <c r="J683" s="155">
        <v>4.7198334703433341E-2</v>
      </c>
      <c r="K683" s="98">
        <v>1</v>
      </c>
    </row>
    <row r="684" spans="1:11" x14ac:dyDescent="0.35">
      <c r="A684" s="119" t="s">
        <v>3087</v>
      </c>
      <c r="B684" s="138" t="s">
        <v>1071</v>
      </c>
      <c r="C684" s="119">
        <v>0</v>
      </c>
      <c r="D684" s="119" t="s">
        <v>1072</v>
      </c>
      <c r="E684" s="119" t="s">
        <v>1666</v>
      </c>
      <c r="F684" s="98" t="s">
        <v>3088</v>
      </c>
      <c r="G684" s="97">
        <v>10.571602261799999</v>
      </c>
      <c r="H684" s="98" t="s">
        <v>1068</v>
      </c>
      <c r="I684" s="98" t="s">
        <v>3084</v>
      </c>
      <c r="J684" s="155">
        <v>0.25449789651174148</v>
      </c>
      <c r="K684" s="98">
        <v>3</v>
      </c>
    </row>
    <row r="685" spans="1:11" x14ac:dyDescent="0.35">
      <c r="A685" s="119" t="s">
        <v>3089</v>
      </c>
      <c r="B685" s="138" t="s">
        <v>1073</v>
      </c>
      <c r="C685" s="119">
        <v>0</v>
      </c>
      <c r="D685" s="119" t="s">
        <v>1074</v>
      </c>
      <c r="E685" s="119" t="s">
        <v>1755</v>
      </c>
      <c r="F685" s="98" t="s">
        <v>3020</v>
      </c>
      <c r="G685" s="97">
        <v>14.159212713099999</v>
      </c>
      <c r="H685" s="98" t="s">
        <v>1075</v>
      </c>
      <c r="I685" s="98" t="s">
        <v>3090</v>
      </c>
      <c r="J685" s="155">
        <v>0.23466275162603362</v>
      </c>
      <c r="K685" s="98">
        <v>1</v>
      </c>
    </row>
    <row r="686" spans="1:11" x14ac:dyDescent="0.35">
      <c r="A686" s="119" t="s">
        <v>3091</v>
      </c>
      <c r="B686" s="138" t="s">
        <v>1077</v>
      </c>
      <c r="C686" s="119" t="s">
        <v>3092</v>
      </c>
      <c r="D686" s="119" t="s">
        <v>1078</v>
      </c>
      <c r="E686" s="119" t="s">
        <v>1702</v>
      </c>
      <c r="F686" s="98" t="s">
        <v>2968</v>
      </c>
      <c r="G686" s="97">
        <v>18.148399788699997</v>
      </c>
      <c r="H686" s="98" t="s">
        <v>1076</v>
      </c>
      <c r="I686" s="98" t="s">
        <v>3093</v>
      </c>
      <c r="J686" s="155">
        <v>0.45685654068676057</v>
      </c>
      <c r="K686" s="98">
        <v>1</v>
      </c>
    </row>
    <row r="687" spans="1:11" x14ac:dyDescent="0.35">
      <c r="A687" s="119" t="s">
        <v>3094</v>
      </c>
      <c r="B687" s="138" t="s">
        <v>1082</v>
      </c>
      <c r="C687" s="119">
        <v>0</v>
      </c>
      <c r="D687" s="119" t="s">
        <v>1083</v>
      </c>
      <c r="E687" s="119" t="s">
        <v>2220</v>
      </c>
      <c r="F687" s="98" t="s">
        <v>2903</v>
      </c>
      <c r="G687" s="97">
        <v>131.46316865489999</v>
      </c>
      <c r="H687" s="98" t="s">
        <v>1079</v>
      </c>
      <c r="I687" s="98" t="s">
        <v>2078</v>
      </c>
      <c r="J687" s="155">
        <v>7.8595706219733996E-2</v>
      </c>
      <c r="K687" s="98">
        <v>1</v>
      </c>
    </row>
    <row r="688" spans="1:11" x14ac:dyDescent="0.35">
      <c r="A688" s="119" t="s">
        <v>3095</v>
      </c>
      <c r="B688" s="138" t="s">
        <v>1080</v>
      </c>
      <c r="C688" s="119">
        <v>0</v>
      </c>
      <c r="D688" s="119" t="s">
        <v>1081</v>
      </c>
      <c r="E688" s="119" t="s">
        <v>1755</v>
      </c>
      <c r="F688" s="98" t="s">
        <v>3096</v>
      </c>
      <c r="G688" s="97">
        <v>74.938672461499991</v>
      </c>
      <c r="H688" s="98" t="s">
        <v>1079</v>
      </c>
      <c r="I688" s="98" t="s">
        <v>2078</v>
      </c>
      <c r="J688" s="155">
        <v>0.32035467631352221</v>
      </c>
      <c r="K688" s="98">
        <v>2</v>
      </c>
    </row>
    <row r="689" spans="1:11" x14ac:dyDescent="0.35">
      <c r="A689" s="119" t="s">
        <v>3097</v>
      </c>
      <c r="B689" s="138" t="s">
        <v>1085</v>
      </c>
      <c r="C689" s="119" t="s">
        <v>3098</v>
      </c>
      <c r="D689" s="119" t="s">
        <v>1086</v>
      </c>
      <c r="E689" s="119" t="s">
        <v>1655</v>
      </c>
      <c r="F689" s="98" t="s">
        <v>2977</v>
      </c>
      <c r="G689" s="97">
        <v>35.549103441100002</v>
      </c>
      <c r="H689" s="98" t="s">
        <v>1084</v>
      </c>
      <c r="I689" s="98" t="s">
        <v>3099</v>
      </c>
      <c r="J689" s="155">
        <v>6.163723625131548E-2</v>
      </c>
      <c r="K689" s="98">
        <v>1</v>
      </c>
    </row>
    <row r="690" spans="1:11" x14ac:dyDescent="0.35">
      <c r="A690" s="119" t="s">
        <v>3100</v>
      </c>
      <c r="B690" s="138" t="s">
        <v>1088</v>
      </c>
      <c r="C690" s="119">
        <v>0</v>
      </c>
      <c r="D690" s="119" t="s">
        <v>1089</v>
      </c>
      <c r="E690" s="119" t="s">
        <v>1706</v>
      </c>
      <c r="F690" s="98" t="s">
        <v>3101</v>
      </c>
      <c r="G690" s="97">
        <v>8.2845949242000003</v>
      </c>
      <c r="H690" s="98" t="s">
        <v>1087</v>
      </c>
      <c r="I690" s="98" t="s">
        <v>3102</v>
      </c>
      <c r="J690" s="155">
        <v>0.20043307066534319</v>
      </c>
      <c r="K690" s="98">
        <v>1</v>
      </c>
    </row>
    <row r="691" spans="1:11" x14ac:dyDescent="0.35">
      <c r="A691" s="119" t="s">
        <v>3103</v>
      </c>
      <c r="B691" s="138" t="s">
        <v>3104</v>
      </c>
      <c r="C691" s="119">
        <v>0</v>
      </c>
      <c r="D691" s="119" t="s">
        <v>1090</v>
      </c>
      <c r="E691" s="119" t="s">
        <v>1706</v>
      </c>
      <c r="F691" s="98" t="s">
        <v>3105</v>
      </c>
      <c r="G691" s="97">
        <v>64.352732459400002</v>
      </c>
      <c r="H691" s="98" t="s">
        <v>1091</v>
      </c>
      <c r="I691" s="98" t="s">
        <v>2096</v>
      </c>
      <c r="J691" s="155">
        <v>0.32251945613117255</v>
      </c>
      <c r="K691" s="98">
        <v>1</v>
      </c>
    </row>
    <row r="692" spans="1:11" x14ac:dyDescent="0.35">
      <c r="A692" s="119" t="s">
        <v>3106</v>
      </c>
      <c r="B692" s="138" t="s">
        <v>1092</v>
      </c>
      <c r="C692" s="119">
        <v>0</v>
      </c>
      <c r="D692" s="119" t="s">
        <v>1093</v>
      </c>
      <c r="E692" s="119" t="s">
        <v>1755</v>
      </c>
      <c r="F692" s="98" t="s">
        <v>2960</v>
      </c>
      <c r="G692" s="97">
        <v>36.952329451399997</v>
      </c>
      <c r="H692" s="98" t="s">
        <v>1094</v>
      </c>
      <c r="I692" s="98" t="s">
        <v>2089</v>
      </c>
      <c r="J692" s="155">
        <v>0.19896125308179399</v>
      </c>
      <c r="K692" s="98">
        <v>1</v>
      </c>
    </row>
    <row r="693" spans="1:11" x14ac:dyDescent="0.35">
      <c r="A693" s="119" t="s">
        <v>3107</v>
      </c>
      <c r="B693" s="138" t="s">
        <v>1098</v>
      </c>
      <c r="C693" s="119" t="s">
        <v>3108</v>
      </c>
      <c r="D693" s="119" t="s">
        <v>1099</v>
      </c>
      <c r="E693" s="119" t="s">
        <v>2220</v>
      </c>
      <c r="F693" s="98" t="s">
        <v>2903</v>
      </c>
      <c r="G693" s="97">
        <v>320.48573509530002</v>
      </c>
      <c r="H693" s="98" t="s">
        <v>1095</v>
      </c>
      <c r="I693" s="98" t="s">
        <v>3109</v>
      </c>
      <c r="J693" s="155">
        <v>7.979670507401182E-2</v>
      </c>
      <c r="K693" s="98">
        <v>1</v>
      </c>
    </row>
    <row r="694" spans="1:11" x14ac:dyDescent="0.35">
      <c r="A694" s="119" t="s">
        <v>3110</v>
      </c>
      <c r="B694" s="138" t="s">
        <v>1096</v>
      </c>
      <c r="C694" s="119" t="s">
        <v>3111</v>
      </c>
      <c r="D694" s="119" t="s">
        <v>1097</v>
      </c>
      <c r="E694" s="119" t="s">
        <v>1670</v>
      </c>
      <c r="F694" s="98" t="s">
        <v>3112</v>
      </c>
      <c r="G694" s="97">
        <v>238.49326174749999</v>
      </c>
      <c r="H694" s="98" t="s">
        <v>1095</v>
      </c>
      <c r="I694" s="98" t="s">
        <v>3109</v>
      </c>
      <c r="J694" s="155">
        <v>8.1146426964751078E-2</v>
      </c>
      <c r="K694" s="98">
        <v>2</v>
      </c>
    </row>
    <row r="695" spans="1:11" x14ac:dyDescent="0.35">
      <c r="A695" s="119" t="s">
        <v>3113</v>
      </c>
      <c r="B695" s="138" t="s">
        <v>1103</v>
      </c>
      <c r="C695" s="119" t="s">
        <v>3114</v>
      </c>
      <c r="D695" s="119" t="s">
        <v>1104</v>
      </c>
      <c r="E695" s="119" t="s">
        <v>1680</v>
      </c>
      <c r="F695" s="98" t="s">
        <v>3115</v>
      </c>
      <c r="G695" s="97">
        <v>71.549325033999992</v>
      </c>
      <c r="H695" s="98" t="s">
        <v>1100</v>
      </c>
      <c r="I695" s="98" t="s">
        <v>2061</v>
      </c>
      <c r="J695" s="155">
        <v>7.5120012555291618E-2</v>
      </c>
      <c r="K695" s="98">
        <v>2</v>
      </c>
    </row>
    <row r="696" spans="1:11" x14ac:dyDescent="0.35">
      <c r="A696" s="119" t="s">
        <v>3116</v>
      </c>
      <c r="B696" s="138" t="s">
        <v>1101</v>
      </c>
      <c r="C696" s="119">
        <v>0</v>
      </c>
      <c r="D696" s="119" t="s">
        <v>1102</v>
      </c>
      <c r="E696" s="119" t="s">
        <v>1755</v>
      </c>
      <c r="F696" s="98" t="s">
        <v>3117</v>
      </c>
      <c r="G696" s="97">
        <v>89.192383145699992</v>
      </c>
      <c r="H696" s="98" t="s">
        <v>1100</v>
      </c>
      <c r="I696" s="98" t="s">
        <v>2061</v>
      </c>
      <c r="J696" s="155">
        <v>0.36254819131445254</v>
      </c>
      <c r="K696" s="98">
        <v>1</v>
      </c>
    </row>
    <row r="697" spans="1:11" x14ac:dyDescent="0.35">
      <c r="A697" s="119" t="s">
        <v>3118</v>
      </c>
      <c r="B697" s="138" t="s">
        <v>1106</v>
      </c>
      <c r="C697" s="119" t="s">
        <v>3119</v>
      </c>
      <c r="D697" s="119" t="s">
        <v>1107</v>
      </c>
      <c r="E697" s="119" t="s">
        <v>1670</v>
      </c>
      <c r="F697" s="98" t="s">
        <v>3120</v>
      </c>
      <c r="G697" s="97">
        <v>82.650972788700003</v>
      </c>
      <c r="H697" s="98" t="s">
        <v>1105</v>
      </c>
      <c r="I697" s="98" t="s">
        <v>2035</v>
      </c>
      <c r="J697" s="155">
        <v>0.20998742218715954</v>
      </c>
      <c r="K697" s="98">
        <v>2</v>
      </c>
    </row>
    <row r="698" spans="1:11" x14ac:dyDescent="0.35">
      <c r="A698" s="119" t="s">
        <v>3121</v>
      </c>
      <c r="B698" s="138" t="s">
        <v>1108</v>
      </c>
      <c r="C698" s="119" t="s">
        <v>3122</v>
      </c>
      <c r="D698" s="119" t="s">
        <v>1109</v>
      </c>
      <c r="E698" s="119" t="s">
        <v>2274</v>
      </c>
      <c r="F698" s="98" t="s">
        <v>2890</v>
      </c>
      <c r="G698" s="97">
        <v>92.471491347600008</v>
      </c>
      <c r="H698" s="98" t="s">
        <v>1105</v>
      </c>
      <c r="I698" s="98" t="s">
        <v>2035</v>
      </c>
      <c r="J698" s="155">
        <v>0.23244958354400047</v>
      </c>
      <c r="K698" s="98">
        <v>1</v>
      </c>
    </row>
    <row r="699" spans="1:11" x14ac:dyDescent="0.35">
      <c r="A699" s="119" t="s">
        <v>3123</v>
      </c>
      <c r="B699" s="138" t="s">
        <v>3124</v>
      </c>
      <c r="C699" s="119">
        <v>0</v>
      </c>
      <c r="D699" s="119" t="s">
        <v>2095</v>
      </c>
      <c r="E699" s="119" t="s">
        <v>1706</v>
      </c>
      <c r="F699" s="98" t="s">
        <v>3101</v>
      </c>
      <c r="G699" s="97">
        <v>15.2034536739</v>
      </c>
      <c r="H699" s="98" t="s">
        <v>1105</v>
      </c>
      <c r="I699" s="98" t="s">
        <v>2035</v>
      </c>
      <c r="J699" s="155">
        <v>0.27310088339762834</v>
      </c>
      <c r="K699" s="98">
        <v>3</v>
      </c>
    </row>
    <row r="700" spans="1:11" x14ac:dyDescent="0.35">
      <c r="A700" s="119" t="s">
        <v>3125</v>
      </c>
      <c r="B700" s="138" t="s">
        <v>1113</v>
      </c>
      <c r="C700" s="119">
        <v>0</v>
      </c>
      <c r="D700" s="119" t="s">
        <v>1114</v>
      </c>
      <c r="E700" s="119" t="s">
        <v>1706</v>
      </c>
      <c r="F700" s="98" t="s">
        <v>3101</v>
      </c>
      <c r="G700" s="97">
        <v>45.647689679399996</v>
      </c>
      <c r="H700" s="98" t="s">
        <v>1112</v>
      </c>
      <c r="I700" s="98" t="s">
        <v>2036</v>
      </c>
      <c r="J700" s="155">
        <v>0.14382309753132747</v>
      </c>
      <c r="K700" s="98">
        <v>2</v>
      </c>
    </row>
    <row r="701" spans="1:11" x14ac:dyDescent="0.35">
      <c r="A701" s="119" t="s">
        <v>3126</v>
      </c>
      <c r="B701" s="138" t="s">
        <v>1110</v>
      </c>
      <c r="C701" s="119">
        <v>0</v>
      </c>
      <c r="D701" s="119" t="s">
        <v>1111</v>
      </c>
      <c r="E701" s="119" t="s">
        <v>1706</v>
      </c>
      <c r="F701" s="98" t="s">
        <v>3127</v>
      </c>
      <c r="G701" s="97">
        <v>71.533501806000004</v>
      </c>
      <c r="H701" s="98" t="s">
        <v>1112</v>
      </c>
      <c r="I701" s="98" t="s">
        <v>2036</v>
      </c>
      <c r="J701" s="155">
        <v>0.39368185460496247</v>
      </c>
      <c r="K701" s="98">
        <v>1</v>
      </c>
    </row>
    <row r="702" spans="1:11" x14ac:dyDescent="0.35">
      <c r="A702" s="119" t="s">
        <v>3128</v>
      </c>
      <c r="B702" s="138" t="s">
        <v>1115</v>
      </c>
      <c r="C702" s="119">
        <v>0</v>
      </c>
      <c r="D702" s="119" t="s">
        <v>1116</v>
      </c>
      <c r="E702" s="119" t="s">
        <v>1655</v>
      </c>
      <c r="F702" s="98" t="s">
        <v>2977</v>
      </c>
      <c r="G702" s="97">
        <v>5.2303040458999996</v>
      </c>
      <c r="H702" s="98" t="s">
        <v>1117</v>
      </c>
      <c r="I702" s="98" t="s">
        <v>3129</v>
      </c>
      <c r="J702" s="155">
        <v>0.37815897003275983</v>
      </c>
      <c r="K702" s="98">
        <v>1</v>
      </c>
    </row>
    <row r="703" spans="1:11" x14ac:dyDescent="0.35">
      <c r="A703" s="119" t="s">
        <v>3130</v>
      </c>
      <c r="B703" s="138" t="s">
        <v>1119</v>
      </c>
      <c r="C703" s="119" t="s">
        <v>3131</v>
      </c>
      <c r="D703" s="119" t="s">
        <v>1120</v>
      </c>
      <c r="E703" s="119" t="s">
        <v>1670</v>
      </c>
      <c r="F703" s="98" t="s">
        <v>3120</v>
      </c>
      <c r="G703" s="97">
        <v>57.033447161300003</v>
      </c>
      <c r="H703" s="98" t="s">
        <v>1118</v>
      </c>
      <c r="I703" s="98" t="s">
        <v>3132</v>
      </c>
      <c r="J703" s="155">
        <v>7.7451428530431327E-2</v>
      </c>
      <c r="K703" s="98">
        <v>1</v>
      </c>
    </row>
    <row r="704" spans="1:11" x14ac:dyDescent="0.35">
      <c r="A704" s="119" t="s">
        <v>3133</v>
      </c>
      <c r="B704" s="138" t="s">
        <v>3134</v>
      </c>
      <c r="C704" s="119">
        <v>0</v>
      </c>
      <c r="D704" s="119" t="s">
        <v>1121</v>
      </c>
      <c r="E704" s="119" t="s">
        <v>2437</v>
      </c>
      <c r="F704" s="98" t="s">
        <v>3135</v>
      </c>
      <c r="G704" s="97">
        <v>9.0898479997999999</v>
      </c>
      <c r="H704" s="98" t="s">
        <v>1122</v>
      </c>
      <c r="I704" s="98" t="s">
        <v>2098</v>
      </c>
      <c r="J704" s="155">
        <v>0.53538623479418079</v>
      </c>
      <c r="K704" s="98">
        <v>1</v>
      </c>
    </row>
    <row r="705" spans="1:11" x14ac:dyDescent="0.35">
      <c r="A705" s="119" t="s">
        <v>3136</v>
      </c>
      <c r="B705" s="138" t="s">
        <v>1124</v>
      </c>
      <c r="C705" s="119">
        <v>0</v>
      </c>
      <c r="D705" s="119" t="s">
        <v>1125</v>
      </c>
      <c r="E705" s="119" t="s">
        <v>2649</v>
      </c>
      <c r="F705" s="98" t="s">
        <v>3137</v>
      </c>
      <c r="G705" s="97">
        <v>8.8883851519000014</v>
      </c>
      <c r="H705" s="98" t="s">
        <v>1123</v>
      </c>
      <c r="I705" s="98" t="s">
        <v>3138</v>
      </c>
      <c r="J705" s="155">
        <v>0.31483491335589592</v>
      </c>
      <c r="K705" s="98">
        <v>1</v>
      </c>
    </row>
    <row r="706" spans="1:11" x14ac:dyDescent="0.35">
      <c r="A706" s="119" t="s">
        <v>3139</v>
      </c>
      <c r="B706" s="138" t="s">
        <v>1126</v>
      </c>
      <c r="C706" s="119" t="s">
        <v>3140</v>
      </c>
      <c r="D706" s="119" t="s">
        <v>1127</v>
      </c>
      <c r="E706" s="119" t="s">
        <v>1655</v>
      </c>
      <c r="F706" s="98" t="s">
        <v>2951</v>
      </c>
      <c r="G706" s="97">
        <v>2.6910637524999999</v>
      </c>
      <c r="H706" s="98" t="s">
        <v>1123</v>
      </c>
      <c r="I706" s="98" t="s">
        <v>3138</v>
      </c>
      <c r="J706" s="155">
        <v>0.52789809132869736</v>
      </c>
      <c r="K706" s="98">
        <v>2</v>
      </c>
    </row>
    <row r="707" spans="1:11" x14ac:dyDescent="0.35">
      <c r="A707" s="119" t="s">
        <v>3141</v>
      </c>
      <c r="B707" s="138" t="s">
        <v>1128</v>
      </c>
      <c r="C707" s="119">
        <v>0</v>
      </c>
      <c r="D707" s="119" t="s">
        <v>1129</v>
      </c>
      <c r="E707" s="119" t="s">
        <v>2437</v>
      </c>
      <c r="F707" s="98" t="s">
        <v>3135</v>
      </c>
      <c r="G707" s="97">
        <v>697.61710486690004</v>
      </c>
      <c r="H707" s="98" t="s">
        <v>1130</v>
      </c>
      <c r="I707" s="98" t="s">
        <v>3142</v>
      </c>
      <c r="J707" s="155">
        <v>0.38938786986301305</v>
      </c>
      <c r="K707" s="98">
        <v>1</v>
      </c>
    </row>
    <row r="708" spans="1:11" x14ac:dyDescent="0.35">
      <c r="A708" s="119" t="s">
        <v>3143</v>
      </c>
      <c r="B708" s="138" t="s">
        <v>1132</v>
      </c>
      <c r="C708" s="119" t="s">
        <v>3144</v>
      </c>
      <c r="D708" s="119" t="s">
        <v>1133</v>
      </c>
      <c r="E708" s="119" t="s">
        <v>2220</v>
      </c>
      <c r="F708" s="98" t="s">
        <v>2938</v>
      </c>
      <c r="G708" s="97">
        <v>9.3388093695999999</v>
      </c>
      <c r="H708" s="98" t="s">
        <v>1131</v>
      </c>
      <c r="I708" s="98" t="s">
        <v>3145</v>
      </c>
      <c r="J708" s="155">
        <v>0.2599897632035596</v>
      </c>
      <c r="K708" s="98">
        <v>1</v>
      </c>
    </row>
    <row r="709" spans="1:11" x14ac:dyDescent="0.35">
      <c r="A709" s="119" t="s">
        <v>3146</v>
      </c>
      <c r="B709" s="138" t="s">
        <v>1134</v>
      </c>
      <c r="C709" s="119">
        <v>0</v>
      </c>
      <c r="D709" s="119" t="s">
        <v>1135</v>
      </c>
      <c r="E709" s="119" t="s">
        <v>3147</v>
      </c>
      <c r="F709" s="98" t="s">
        <v>3148</v>
      </c>
      <c r="G709" s="97">
        <v>5.7227280017999993</v>
      </c>
      <c r="H709" s="98" t="s">
        <v>1136</v>
      </c>
      <c r="I709" s="98" t="s">
        <v>3149</v>
      </c>
      <c r="J709" s="155">
        <v>0.22881550747873994</v>
      </c>
      <c r="K709" s="98">
        <v>1</v>
      </c>
    </row>
    <row r="710" spans="1:11" x14ac:dyDescent="0.35">
      <c r="A710" s="119" t="s">
        <v>3150</v>
      </c>
      <c r="B710" s="138" t="s">
        <v>1137</v>
      </c>
      <c r="C710" s="119">
        <v>0</v>
      </c>
      <c r="D710" s="119" t="s">
        <v>1138</v>
      </c>
      <c r="E710" s="119" t="s">
        <v>1889</v>
      </c>
      <c r="F710" s="98" t="s">
        <v>3151</v>
      </c>
      <c r="G710" s="97">
        <v>3.1161916186999998</v>
      </c>
      <c r="H710" s="98" t="s">
        <v>1139</v>
      </c>
      <c r="I710" s="98" t="s">
        <v>3152</v>
      </c>
      <c r="J710" s="155">
        <v>0.50613653334338915</v>
      </c>
      <c r="K710" s="98">
        <v>1</v>
      </c>
    </row>
    <row r="711" spans="1:11" x14ac:dyDescent="0.35">
      <c r="A711" s="119" t="s">
        <v>3153</v>
      </c>
      <c r="B711" s="138" t="s">
        <v>1141</v>
      </c>
      <c r="C711" s="119" t="s">
        <v>3154</v>
      </c>
      <c r="D711" s="119" t="s">
        <v>1142</v>
      </c>
      <c r="E711" s="119" t="s">
        <v>2437</v>
      </c>
      <c r="F711" s="98" t="s">
        <v>3155</v>
      </c>
      <c r="G711" s="97">
        <v>9.0185095855000004</v>
      </c>
      <c r="H711" s="98" t="s">
        <v>1140</v>
      </c>
      <c r="I711" s="98" t="s">
        <v>3156</v>
      </c>
      <c r="J711" s="155">
        <v>0.14935389941772859</v>
      </c>
      <c r="K711" s="98">
        <v>1</v>
      </c>
    </row>
    <row r="712" spans="1:11" x14ac:dyDescent="0.35">
      <c r="A712" s="119" t="s">
        <v>3157</v>
      </c>
      <c r="B712" s="138" t="s">
        <v>1143</v>
      </c>
      <c r="C712" s="119" t="s">
        <v>3158</v>
      </c>
      <c r="D712" s="119" t="s">
        <v>1144</v>
      </c>
      <c r="E712" s="119" t="s">
        <v>2633</v>
      </c>
      <c r="F712" s="98" t="s">
        <v>2918</v>
      </c>
      <c r="G712" s="97">
        <v>6.9735635010000001</v>
      </c>
      <c r="H712" s="98" t="s">
        <v>1145</v>
      </c>
      <c r="I712" s="98" t="s">
        <v>3159</v>
      </c>
      <c r="J712" s="155">
        <v>0.46646948093286478</v>
      </c>
      <c r="K712" s="98">
        <v>1</v>
      </c>
    </row>
    <row r="713" spans="1:11" x14ac:dyDescent="0.35">
      <c r="A713" s="119" t="s">
        <v>3160</v>
      </c>
      <c r="B713" s="138" t="s">
        <v>1147</v>
      </c>
      <c r="C713" s="119" t="s">
        <v>3161</v>
      </c>
      <c r="D713" s="119" t="s">
        <v>1148</v>
      </c>
      <c r="E713" s="119" t="s">
        <v>2002</v>
      </c>
      <c r="F713" s="98" t="s">
        <v>3162</v>
      </c>
      <c r="G713" s="97">
        <v>3.0413976156999998</v>
      </c>
      <c r="H713" s="98" t="s">
        <v>1146</v>
      </c>
      <c r="I713" s="98" t="s">
        <v>3163</v>
      </c>
      <c r="J713" s="155">
        <v>0.1453410503000809</v>
      </c>
      <c r="K713" s="98">
        <v>1</v>
      </c>
    </row>
    <row r="714" spans="1:11" x14ac:dyDescent="0.35">
      <c r="A714" s="119" t="s">
        <v>3164</v>
      </c>
      <c r="B714" s="138" t="s">
        <v>1149</v>
      </c>
      <c r="C714" s="119">
        <v>0</v>
      </c>
      <c r="D714" s="119" t="s">
        <v>1150</v>
      </c>
      <c r="E714" s="119" t="s">
        <v>3165</v>
      </c>
      <c r="F714" s="98" t="s">
        <v>3166</v>
      </c>
      <c r="G714" s="97">
        <v>2.4887889022</v>
      </c>
      <c r="H714" s="98" t="s">
        <v>1151</v>
      </c>
      <c r="I714" s="98" t="s">
        <v>3167</v>
      </c>
      <c r="J714" s="155">
        <v>0.49721305455356729</v>
      </c>
      <c r="K714" s="98">
        <v>1</v>
      </c>
    </row>
    <row r="715" spans="1:11" x14ac:dyDescent="0.35">
      <c r="A715" s="119" t="s">
        <v>3168</v>
      </c>
      <c r="B715" s="138" t="s">
        <v>1153</v>
      </c>
      <c r="C715" s="119" t="s">
        <v>3169</v>
      </c>
      <c r="D715" s="119" t="s">
        <v>1154</v>
      </c>
      <c r="E715" s="119" t="s">
        <v>1695</v>
      </c>
      <c r="F715" s="98" t="s">
        <v>3170</v>
      </c>
      <c r="G715" s="97">
        <v>3.9573229030000001</v>
      </c>
      <c r="H715" s="98" t="s">
        <v>1152</v>
      </c>
      <c r="I715" s="98" t="s">
        <v>2062</v>
      </c>
      <c r="J715" s="155">
        <v>0.1190587767826549</v>
      </c>
      <c r="K715" s="98">
        <v>2</v>
      </c>
    </row>
    <row r="716" spans="1:11" x14ac:dyDescent="0.35">
      <c r="A716" s="119" t="s">
        <v>3171</v>
      </c>
      <c r="B716" s="138" t="s">
        <v>1155</v>
      </c>
      <c r="C716" s="119">
        <v>0</v>
      </c>
      <c r="D716" s="119" t="s">
        <v>1156</v>
      </c>
      <c r="E716" s="119" t="s">
        <v>2633</v>
      </c>
      <c r="F716" s="98" t="s">
        <v>3172</v>
      </c>
      <c r="G716" s="97">
        <v>17.8061730716</v>
      </c>
      <c r="H716" s="98" t="s">
        <v>1152</v>
      </c>
      <c r="I716" s="98" t="s">
        <v>2062</v>
      </c>
      <c r="J716" s="155">
        <v>1.3770037497114676</v>
      </c>
      <c r="K716" s="98">
        <v>1</v>
      </c>
    </row>
    <row r="717" spans="1:11" x14ac:dyDescent="0.35">
      <c r="A717" s="119" t="s">
        <v>3173</v>
      </c>
      <c r="B717" s="138" t="s">
        <v>1158</v>
      </c>
      <c r="C717" s="119" t="s">
        <v>3174</v>
      </c>
      <c r="D717" s="119" t="s">
        <v>1159</v>
      </c>
      <c r="E717" s="119" t="s">
        <v>2220</v>
      </c>
      <c r="F717" s="98" t="s">
        <v>2938</v>
      </c>
      <c r="G717" s="97">
        <v>10.955510586600001</v>
      </c>
      <c r="H717" s="98" t="s">
        <v>1157</v>
      </c>
      <c r="I717" s="98" t="s">
        <v>2064</v>
      </c>
      <c r="J717" s="155">
        <v>0.19982609562031245</v>
      </c>
      <c r="K717" s="98">
        <v>1</v>
      </c>
    </row>
    <row r="718" spans="1:11" x14ac:dyDescent="0.35">
      <c r="A718" s="119" t="s">
        <v>3175</v>
      </c>
      <c r="B718" s="138" t="s">
        <v>1161</v>
      </c>
      <c r="C718" s="119">
        <v>0</v>
      </c>
      <c r="D718" s="119" t="s">
        <v>1162</v>
      </c>
      <c r="E718" s="119" t="s">
        <v>2633</v>
      </c>
      <c r="F718" s="98" t="s">
        <v>3176</v>
      </c>
      <c r="G718" s="97">
        <v>9.6348760797999997</v>
      </c>
      <c r="H718" s="98" t="s">
        <v>1160</v>
      </c>
      <c r="I718" s="98" t="s">
        <v>3177</v>
      </c>
      <c r="J718" s="155">
        <v>0.44607546668043063</v>
      </c>
      <c r="K718" s="98">
        <v>1</v>
      </c>
    </row>
    <row r="719" spans="1:11" x14ac:dyDescent="0.35">
      <c r="A719" s="119" t="s">
        <v>3178</v>
      </c>
      <c r="B719" s="138" t="s">
        <v>1164</v>
      </c>
      <c r="C719" s="119">
        <v>0</v>
      </c>
      <c r="D719" s="119" t="s">
        <v>1165</v>
      </c>
      <c r="E719" s="119" t="s">
        <v>1695</v>
      </c>
      <c r="F719" s="98" t="s">
        <v>3170</v>
      </c>
      <c r="G719" s="97">
        <v>6.0281441808</v>
      </c>
      <c r="H719" s="98" t="s">
        <v>1163</v>
      </c>
      <c r="I719" s="98" t="s">
        <v>3179</v>
      </c>
      <c r="J719" s="155">
        <v>0.14883416009429914</v>
      </c>
      <c r="K719" s="98">
        <v>1</v>
      </c>
    </row>
    <row r="720" spans="1:11" x14ac:dyDescent="0.35">
      <c r="A720" s="119" t="s">
        <v>3180</v>
      </c>
      <c r="B720" s="138" t="s">
        <v>1167</v>
      </c>
      <c r="C720" s="119" t="s">
        <v>3181</v>
      </c>
      <c r="D720" s="119" t="s">
        <v>1168</v>
      </c>
      <c r="E720" s="119" t="s">
        <v>2274</v>
      </c>
      <c r="F720" s="98" t="s">
        <v>3182</v>
      </c>
      <c r="G720" s="97">
        <v>18.996591771600002</v>
      </c>
      <c r="H720" s="98" t="s">
        <v>1166</v>
      </c>
      <c r="I720" s="98" t="s">
        <v>3183</v>
      </c>
      <c r="J720" s="155">
        <v>4.7603566373021232E-2</v>
      </c>
      <c r="K720" s="98">
        <v>1</v>
      </c>
    </row>
    <row r="721" spans="1:11" x14ac:dyDescent="0.35">
      <c r="A721" s="119" t="s">
        <v>3184</v>
      </c>
      <c r="B721" s="138" t="s">
        <v>1169</v>
      </c>
      <c r="C721" s="119" t="s">
        <v>3185</v>
      </c>
      <c r="D721" s="119" t="s">
        <v>1170</v>
      </c>
      <c r="E721" s="119" t="s">
        <v>2220</v>
      </c>
      <c r="F721" s="98" t="s">
        <v>2903</v>
      </c>
      <c r="G721" s="97">
        <v>8.5399717448000008</v>
      </c>
      <c r="H721" s="98" t="s">
        <v>1166</v>
      </c>
      <c r="I721" s="98" t="s">
        <v>3183</v>
      </c>
      <c r="J721" s="155">
        <v>0.13317544525165104</v>
      </c>
      <c r="K721" s="98">
        <v>2</v>
      </c>
    </row>
    <row r="722" spans="1:11" x14ac:dyDescent="0.35">
      <c r="A722" s="119" t="s">
        <v>3186</v>
      </c>
      <c r="B722" s="138" t="s">
        <v>1172</v>
      </c>
      <c r="C722" s="119" t="s">
        <v>3187</v>
      </c>
      <c r="D722" s="119" t="s">
        <v>1173</v>
      </c>
      <c r="E722" s="119" t="s">
        <v>2274</v>
      </c>
      <c r="F722" s="98" t="s">
        <v>3188</v>
      </c>
      <c r="G722" s="97">
        <v>17.2224215894</v>
      </c>
      <c r="H722" s="98" t="s">
        <v>1171</v>
      </c>
      <c r="I722" s="98" t="s">
        <v>3189</v>
      </c>
      <c r="J722" s="155">
        <v>9.2703360380391966E-2</v>
      </c>
      <c r="K722" s="98">
        <v>1</v>
      </c>
    </row>
    <row r="723" spans="1:11" x14ac:dyDescent="0.35">
      <c r="A723" s="119" t="s">
        <v>3190</v>
      </c>
      <c r="B723" s="138" t="s">
        <v>1174</v>
      </c>
      <c r="C723" s="119">
        <v>0</v>
      </c>
      <c r="D723" s="119" t="s">
        <v>1175</v>
      </c>
      <c r="E723" s="119" t="s">
        <v>2274</v>
      </c>
      <c r="F723" s="98" t="s">
        <v>3191</v>
      </c>
      <c r="G723" s="97">
        <v>65.394867918100005</v>
      </c>
      <c r="H723" s="98" t="s">
        <v>1176</v>
      </c>
      <c r="I723" s="98" t="s">
        <v>3192</v>
      </c>
      <c r="J723" s="155">
        <v>0.26120085610050403</v>
      </c>
      <c r="K723" s="98">
        <v>1</v>
      </c>
    </row>
    <row r="724" spans="1:11" x14ac:dyDescent="0.35">
      <c r="A724" s="119" t="s">
        <v>3193</v>
      </c>
      <c r="B724" s="138" t="s">
        <v>1178</v>
      </c>
      <c r="C724" s="119" t="s">
        <v>3194</v>
      </c>
      <c r="D724" s="119" t="s">
        <v>1179</v>
      </c>
      <c r="E724" s="119" t="s">
        <v>2220</v>
      </c>
      <c r="F724" s="98" t="s">
        <v>3076</v>
      </c>
      <c r="G724" s="97">
        <v>4.4403104454000006</v>
      </c>
      <c r="H724" s="98" t="s">
        <v>1177</v>
      </c>
      <c r="I724" s="98" t="s">
        <v>2084</v>
      </c>
      <c r="J724" s="155">
        <v>0.1791088498736238</v>
      </c>
      <c r="K724" s="98">
        <v>1</v>
      </c>
    </row>
    <row r="725" spans="1:11" x14ac:dyDescent="0.35">
      <c r="A725" s="119" t="s">
        <v>3195</v>
      </c>
      <c r="B725" s="138" t="s">
        <v>1180</v>
      </c>
      <c r="C725" s="119">
        <v>0</v>
      </c>
      <c r="D725" s="119" t="s">
        <v>1181</v>
      </c>
      <c r="E725" s="119" t="s">
        <v>1706</v>
      </c>
      <c r="F725" s="98" t="s">
        <v>3105</v>
      </c>
      <c r="G725" s="97">
        <v>3.7591639723000001</v>
      </c>
      <c r="H725" s="98" t="s">
        <v>1177</v>
      </c>
      <c r="I725" s="98" t="s">
        <v>2084</v>
      </c>
      <c r="J725" s="155">
        <v>0.25196169963617732</v>
      </c>
      <c r="K725" s="98">
        <v>2</v>
      </c>
    </row>
    <row r="726" spans="1:11" x14ac:dyDescent="0.35">
      <c r="A726" s="119" t="s">
        <v>3196</v>
      </c>
      <c r="B726" s="138" t="s">
        <v>1182</v>
      </c>
      <c r="C726" s="119">
        <v>0</v>
      </c>
      <c r="D726" s="119" t="s">
        <v>1183</v>
      </c>
      <c r="E726" s="119" t="s">
        <v>1710</v>
      </c>
      <c r="F726" s="98" t="s">
        <v>3197</v>
      </c>
      <c r="G726" s="97">
        <v>10.815203910099999</v>
      </c>
      <c r="H726" s="98" t="s">
        <v>1184</v>
      </c>
      <c r="I726" s="98" t="s">
        <v>3198</v>
      </c>
      <c r="J726" s="155">
        <v>0.4606229252960457</v>
      </c>
      <c r="K726" s="98">
        <v>1</v>
      </c>
    </row>
    <row r="727" spans="1:11" x14ac:dyDescent="0.35">
      <c r="A727" s="119" t="s">
        <v>3199</v>
      </c>
      <c r="B727" s="138" t="s">
        <v>1186</v>
      </c>
      <c r="C727" s="119">
        <v>0</v>
      </c>
      <c r="D727" s="119" t="s">
        <v>1187</v>
      </c>
      <c r="E727" s="119" t="s">
        <v>1680</v>
      </c>
      <c r="F727" s="98" t="s">
        <v>3115</v>
      </c>
      <c r="G727" s="97">
        <v>5.7279329085000006</v>
      </c>
      <c r="H727" s="98" t="s">
        <v>1185</v>
      </c>
      <c r="I727" s="98" t="s">
        <v>3200</v>
      </c>
      <c r="J727" s="155">
        <v>0.16356411717333469</v>
      </c>
      <c r="K727" s="98">
        <v>1</v>
      </c>
    </row>
    <row r="728" spans="1:11" x14ac:dyDescent="0.35">
      <c r="A728" s="119" t="s">
        <v>3201</v>
      </c>
      <c r="B728" s="138" t="s">
        <v>1191</v>
      </c>
      <c r="C728" s="119" t="s">
        <v>3202</v>
      </c>
      <c r="D728" s="119" t="s">
        <v>1192</v>
      </c>
      <c r="E728" s="119" t="s">
        <v>1680</v>
      </c>
      <c r="F728" s="98" t="s">
        <v>3115</v>
      </c>
      <c r="G728" s="97">
        <v>11.1951683746</v>
      </c>
      <c r="H728" s="98" t="s">
        <v>1188</v>
      </c>
      <c r="I728" s="98" t="s">
        <v>2055</v>
      </c>
      <c r="J728" s="155">
        <v>8.2000289118815642E-2</v>
      </c>
      <c r="K728" s="98">
        <v>2</v>
      </c>
    </row>
    <row r="729" spans="1:11" x14ac:dyDescent="0.35">
      <c r="A729" s="119" t="s">
        <v>3203</v>
      </c>
      <c r="B729" s="138" t="s">
        <v>1189</v>
      </c>
      <c r="C729" s="119">
        <v>0</v>
      </c>
      <c r="D729" s="119" t="s">
        <v>1190</v>
      </c>
      <c r="E729" s="119" t="s">
        <v>1710</v>
      </c>
      <c r="F729" s="98" t="s">
        <v>3204</v>
      </c>
      <c r="G729" s="97">
        <v>31.4614325083</v>
      </c>
      <c r="H729" s="98" t="s">
        <v>1188</v>
      </c>
      <c r="I729" s="98" t="s">
        <v>2055</v>
      </c>
      <c r="J729" s="155">
        <v>9.3939069111743795E-2</v>
      </c>
      <c r="K729" s="98">
        <v>1</v>
      </c>
    </row>
    <row r="730" spans="1:11" x14ac:dyDescent="0.35">
      <c r="A730" s="119" t="s">
        <v>3205</v>
      </c>
      <c r="B730" s="138" t="s">
        <v>1193</v>
      </c>
      <c r="C730" s="119">
        <v>0</v>
      </c>
      <c r="D730" s="119" t="s">
        <v>1194</v>
      </c>
      <c r="E730" s="119" t="s">
        <v>1755</v>
      </c>
      <c r="F730" s="98" t="s">
        <v>3020</v>
      </c>
      <c r="G730" s="97">
        <v>2.8103514573000004</v>
      </c>
      <c r="H730" s="98" t="s">
        <v>1195</v>
      </c>
      <c r="I730" s="98" t="s">
        <v>2088</v>
      </c>
      <c r="J730" s="155">
        <v>0.1666195000130378</v>
      </c>
      <c r="K730" s="98">
        <v>1</v>
      </c>
    </row>
    <row r="731" spans="1:11" x14ac:dyDescent="0.35">
      <c r="A731" s="119" t="s">
        <v>3206</v>
      </c>
      <c r="B731" s="138" t="s">
        <v>1196</v>
      </c>
      <c r="C731" s="119">
        <v>0</v>
      </c>
      <c r="D731" s="119" t="s">
        <v>1197</v>
      </c>
      <c r="E731" s="119" t="s">
        <v>1687</v>
      </c>
      <c r="F731" s="98" t="s">
        <v>2872</v>
      </c>
      <c r="G731" s="97">
        <v>14.114202668099999</v>
      </c>
      <c r="H731" s="98" t="s">
        <v>1198</v>
      </c>
      <c r="I731" s="98" t="s">
        <v>3207</v>
      </c>
      <c r="J731" s="155">
        <v>0.34466900885684615</v>
      </c>
      <c r="K731" s="98">
        <v>1</v>
      </c>
    </row>
    <row r="732" spans="1:11" x14ac:dyDescent="0.35">
      <c r="A732" s="119" t="s">
        <v>3208</v>
      </c>
      <c r="B732" s="138" t="s">
        <v>1202</v>
      </c>
      <c r="C732" s="119">
        <v>0</v>
      </c>
      <c r="D732" s="119" t="s">
        <v>1203</v>
      </c>
      <c r="E732" s="119" t="s">
        <v>1680</v>
      </c>
      <c r="F732" s="98" t="s">
        <v>3115</v>
      </c>
      <c r="G732" s="97">
        <v>7.8594176677999998</v>
      </c>
      <c r="H732" s="98" t="s">
        <v>1201</v>
      </c>
      <c r="I732" s="98" t="s">
        <v>3209</v>
      </c>
      <c r="J732" s="155">
        <v>0.94682088072284354</v>
      </c>
      <c r="K732" s="98">
        <v>1</v>
      </c>
    </row>
    <row r="733" spans="1:11" x14ac:dyDescent="0.35">
      <c r="A733" s="119" t="s">
        <v>3210</v>
      </c>
      <c r="B733" s="138" t="s">
        <v>1199</v>
      </c>
      <c r="C733" s="119">
        <v>0</v>
      </c>
      <c r="D733" s="119" t="s">
        <v>1200</v>
      </c>
      <c r="E733" s="119" t="s">
        <v>2274</v>
      </c>
      <c r="F733" s="98" t="s">
        <v>3211</v>
      </c>
      <c r="G733" s="97">
        <v>6.2640763709999998</v>
      </c>
      <c r="H733" s="98" t="s">
        <v>1201</v>
      </c>
      <c r="I733" s="98" t="s">
        <v>3209</v>
      </c>
      <c r="J733" s="155">
        <v>0.18576165882403819</v>
      </c>
      <c r="K733" s="98">
        <v>2</v>
      </c>
    </row>
    <row r="734" spans="1:11" x14ac:dyDescent="0.35">
      <c r="A734" s="119" t="s">
        <v>3212</v>
      </c>
      <c r="B734" s="138" t="s">
        <v>1205</v>
      </c>
      <c r="C734" s="119" t="s">
        <v>3213</v>
      </c>
      <c r="D734" s="119" t="s">
        <v>1206</v>
      </c>
      <c r="E734" s="119" t="s">
        <v>2220</v>
      </c>
      <c r="F734" s="98" t="s">
        <v>3214</v>
      </c>
      <c r="G734" s="97">
        <v>26.410024165399999</v>
      </c>
      <c r="H734" s="98" t="s">
        <v>1204</v>
      </c>
      <c r="I734" s="98" t="s">
        <v>2038</v>
      </c>
      <c r="J734" s="155">
        <v>0.18295010348368315</v>
      </c>
      <c r="K734" s="98">
        <v>1</v>
      </c>
    </row>
    <row r="735" spans="1:11" x14ac:dyDescent="0.35">
      <c r="A735" s="119" t="s">
        <v>3215</v>
      </c>
      <c r="B735" s="138" t="s">
        <v>1207</v>
      </c>
      <c r="C735" s="119">
        <v>0</v>
      </c>
      <c r="D735" s="119" t="s">
        <v>1208</v>
      </c>
      <c r="E735" s="119" t="s">
        <v>1706</v>
      </c>
      <c r="F735" s="98" t="s">
        <v>3216</v>
      </c>
      <c r="G735" s="97">
        <v>12.264416986900001</v>
      </c>
      <c r="H735" s="98" t="s">
        <v>1209</v>
      </c>
      <c r="I735" s="98" t="s">
        <v>3217</v>
      </c>
      <c r="J735" s="155">
        <v>0.63345584950625211</v>
      </c>
      <c r="K735" s="98">
        <v>1</v>
      </c>
    </row>
    <row r="736" spans="1:11" x14ac:dyDescent="0.35">
      <c r="A736" s="119" t="s">
        <v>3218</v>
      </c>
      <c r="B736" s="138" t="s">
        <v>1210</v>
      </c>
      <c r="C736" s="119">
        <v>0</v>
      </c>
      <c r="D736" s="119" t="s">
        <v>1211</v>
      </c>
      <c r="E736" s="119" t="s">
        <v>2002</v>
      </c>
      <c r="F736" s="98" t="s">
        <v>3219</v>
      </c>
      <c r="G736" s="97">
        <v>6.4198242934000005</v>
      </c>
      <c r="H736" s="98" t="s">
        <v>1212</v>
      </c>
      <c r="I736" s="98" t="s">
        <v>3220</v>
      </c>
      <c r="J736" s="155">
        <v>0.12971614123851241</v>
      </c>
      <c r="K736" s="98">
        <v>1</v>
      </c>
    </row>
    <row r="737" spans="1:11" x14ac:dyDescent="0.35">
      <c r="A737" s="119" t="s">
        <v>3221</v>
      </c>
      <c r="B737" s="138" t="s">
        <v>1213</v>
      </c>
      <c r="C737" s="119" t="s">
        <v>3222</v>
      </c>
      <c r="D737" s="119" t="s">
        <v>1214</v>
      </c>
      <c r="E737" s="119" t="s">
        <v>1670</v>
      </c>
      <c r="F737" s="98" t="s">
        <v>3223</v>
      </c>
      <c r="G737" s="97">
        <v>3.4659066541000003</v>
      </c>
      <c r="H737" s="98" t="s">
        <v>1215</v>
      </c>
      <c r="I737" s="98" t="s">
        <v>3224</v>
      </c>
      <c r="J737" s="155">
        <v>0.62070422927344215</v>
      </c>
      <c r="K737" s="98">
        <v>1</v>
      </c>
    </row>
    <row r="738" spans="1:11" x14ac:dyDescent="0.35">
      <c r="A738" s="119" t="s">
        <v>3225</v>
      </c>
      <c r="B738" s="138" t="s">
        <v>1216</v>
      </c>
      <c r="C738" s="119">
        <v>0</v>
      </c>
      <c r="D738" s="119" t="s">
        <v>1217</v>
      </c>
      <c r="E738" s="119" t="s">
        <v>1706</v>
      </c>
      <c r="F738" s="98" t="s">
        <v>3105</v>
      </c>
      <c r="G738" s="97">
        <v>18.768569458399998</v>
      </c>
      <c r="H738" s="98" t="s">
        <v>1218</v>
      </c>
      <c r="I738" s="98" t="s">
        <v>3226</v>
      </c>
      <c r="J738" s="155">
        <v>0.35925028187609265</v>
      </c>
      <c r="K738" s="98">
        <v>1</v>
      </c>
    </row>
    <row r="739" spans="1:11" x14ac:dyDescent="0.35">
      <c r="A739" s="119" t="s">
        <v>3227</v>
      </c>
      <c r="B739" s="138" t="s">
        <v>1220</v>
      </c>
      <c r="C739" s="119" t="s">
        <v>3228</v>
      </c>
      <c r="D739" s="119" t="s">
        <v>1221</v>
      </c>
      <c r="E739" s="119" t="s">
        <v>1680</v>
      </c>
      <c r="F739" s="98" t="s">
        <v>2483</v>
      </c>
      <c r="G739" s="97">
        <v>4.6460461105000004</v>
      </c>
      <c r="H739" s="98" t="s">
        <v>1219</v>
      </c>
      <c r="I739" s="98" t="s">
        <v>2046</v>
      </c>
      <c r="J739" s="155">
        <v>0.39002432202696646</v>
      </c>
      <c r="K739" s="98">
        <v>1</v>
      </c>
    </row>
    <row r="740" spans="1:11" x14ac:dyDescent="0.35">
      <c r="A740" s="119" t="s">
        <v>3229</v>
      </c>
      <c r="B740" s="138" t="s">
        <v>1222</v>
      </c>
      <c r="C740" s="119" t="s">
        <v>3230</v>
      </c>
      <c r="D740" s="119" t="s">
        <v>1223</v>
      </c>
      <c r="E740" s="119" t="s">
        <v>2220</v>
      </c>
      <c r="F740" s="98" t="s">
        <v>2938</v>
      </c>
      <c r="G740" s="97">
        <v>2.8831413779000004</v>
      </c>
      <c r="H740" s="98" t="s">
        <v>1219</v>
      </c>
      <c r="I740" s="98" t="s">
        <v>2046</v>
      </c>
      <c r="J740" s="155">
        <v>0.53905756822175588</v>
      </c>
      <c r="K740" s="98">
        <v>2</v>
      </c>
    </row>
    <row r="741" spans="1:11" x14ac:dyDescent="0.35">
      <c r="A741" s="119" t="s">
        <v>3231</v>
      </c>
      <c r="B741" s="138" t="s">
        <v>1224</v>
      </c>
      <c r="C741" s="119">
        <v>0</v>
      </c>
      <c r="D741" s="119" t="s">
        <v>1225</v>
      </c>
      <c r="E741" s="119" t="s">
        <v>1755</v>
      </c>
      <c r="F741" s="98" t="s">
        <v>2935</v>
      </c>
      <c r="G741" s="97">
        <v>3.7713932147000002</v>
      </c>
      <c r="H741" s="98" t="s">
        <v>1226</v>
      </c>
      <c r="I741" s="98" t="s">
        <v>3232</v>
      </c>
      <c r="J741" s="155">
        <v>0.29459601154799825</v>
      </c>
      <c r="K741" s="98">
        <v>1</v>
      </c>
    </row>
    <row r="742" spans="1:11" x14ac:dyDescent="0.35">
      <c r="A742" s="119" t="s">
        <v>3233</v>
      </c>
      <c r="B742" s="138" t="s">
        <v>1227</v>
      </c>
      <c r="C742" s="119">
        <v>0</v>
      </c>
      <c r="D742" s="119" t="s">
        <v>1228</v>
      </c>
      <c r="E742" s="119" t="s">
        <v>1687</v>
      </c>
      <c r="F742" s="98" t="s">
        <v>3234</v>
      </c>
      <c r="G742" s="97">
        <v>2.1303701429999999</v>
      </c>
      <c r="H742" s="98" t="s">
        <v>1229</v>
      </c>
      <c r="I742" s="98" t="s">
        <v>3235</v>
      </c>
      <c r="J742" s="155">
        <v>0.59533053909134059</v>
      </c>
      <c r="K742" s="98">
        <v>1</v>
      </c>
    </row>
    <row r="743" spans="1:11" x14ac:dyDescent="0.35">
      <c r="A743" s="119" t="s">
        <v>3236</v>
      </c>
      <c r="B743" s="138" t="s">
        <v>1231</v>
      </c>
      <c r="C743" s="119" t="s">
        <v>3237</v>
      </c>
      <c r="D743" s="119" t="s">
        <v>1232</v>
      </c>
      <c r="E743" s="119" t="s">
        <v>2633</v>
      </c>
      <c r="F743" s="98" t="s">
        <v>3238</v>
      </c>
      <c r="G743" s="97">
        <v>53.939628778199996</v>
      </c>
      <c r="H743" s="98" t="s">
        <v>1230</v>
      </c>
      <c r="I743" s="98" t="s">
        <v>3239</v>
      </c>
      <c r="J743" s="155">
        <v>0.4530758751873103</v>
      </c>
      <c r="K743" s="98">
        <v>1</v>
      </c>
    </row>
    <row r="744" spans="1:11" x14ac:dyDescent="0.35">
      <c r="A744" s="119" t="s">
        <v>3240</v>
      </c>
      <c r="B744" s="138" t="s">
        <v>1233</v>
      </c>
      <c r="C744" s="119">
        <v>0</v>
      </c>
      <c r="D744" s="119" t="s">
        <v>1234</v>
      </c>
      <c r="E744" s="119" t="s">
        <v>1706</v>
      </c>
      <c r="F744" s="98" t="s">
        <v>3101</v>
      </c>
      <c r="G744" s="97">
        <v>4.4040824541000001</v>
      </c>
      <c r="H744" s="98" t="s">
        <v>1235</v>
      </c>
      <c r="I744" s="98" t="s">
        <v>3241</v>
      </c>
      <c r="J744" s="155">
        <v>1.5367284720190948</v>
      </c>
      <c r="K744" s="98">
        <v>1</v>
      </c>
    </row>
    <row r="745" spans="1:11" x14ac:dyDescent="0.35">
      <c r="A745" s="119" t="s">
        <v>3242</v>
      </c>
      <c r="B745" s="138" t="s">
        <v>1237</v>
      </c>
      <c r="C745" s="119">
        <v>0</v>
      </c>
      <c r="D745" s="119" t="s">
        <v>1238</v>
      </c>
      <c r="E745" s="119" t="s">
        <v>1687</v>
      </c>
      <c r="F745" s="98" t="s">
        <v>3012</v>
      </c>
      <c r="G745" s="97">
        <v>104.2746980719</v>
      </c>
      <c r="H745" s="98" t="s">
        <v>1236</v>
      </c>
      <c r="I745" s="98" t="s">
        <v>3243</v>
      </c>
      <c r="J745" s="155">
        <v>0.35161491417380053</v>
      </c>
      <c r="K745" s="98">
        <v>1</v>
      </c>
    </row>
    <row r="746" spans="1:11" x14ac:dyDescent="0.35">
      <c r="A746" s="119" t="s">
        <v>3244</v>
      </c>
      <c r="B746" s="138" t="s">
        <v>1239</v>
      </c>
      <c r="C746" s="119" t="s">
        <v>3245</v>
      </c>
      <c r="D746" s="119" t="s">
        <v>1240</v>
      </c>
      <c r="E746" s="119" t="s">
        <v>1889</v>
      </c>
      <c r="F746" s="98" t="s">
        <v>3151</v>
      </c>
      <c r="G746" s="97">
        <v>51.432561688100002</v>
      </c>
      <c r="H746" s="98" t="s">
        <v>1236</v>
      </c>
      <c r="I746" s="98" t="s">
        <v>3243</v>
      </c>
      <c r="J746" s="155">
        <v>8.2731609747216564E-2</v>
      </c>
      <c r="K746" s="98">
        <v>2</v>
      </c>
    </row>
    <row r="747" spans="1:11" x14ac:dyDescent="0.35">
      <c r="A747" s="119" t="s">
        <v>3246</v>
      </c>
      <c r="B747" s="138" t="s">
        <v>1241</v>
      </c>
      <c r="C747" s="119">
        <v>0</v>
      </c>
      <c r="D747" s="119" t="s">
        <v>1242</v>
      </c>
      <c r="E747" s="119" t="s">
        <v>1655</v>
      </c>
      <c r="F747" s="98" t="s">
        <v>3247</v>
      </c>
      <c r="G747" s="97">
        <v>19.5124386942</v>
      </c>
      <c r="H747" s="98" t="s">
        <v>1243</v>
      </c>
      <c r="I747" s="98" t="s">
        <v>1395</v>
      </c>
      <c r="J747" s="155">
        <v>0.44174917405954417</v>
      </c>
      <c r="K747" s="98">
        <v>1</v>
      </c>
    </row>
    <row r="748" spans="1:11" x14ac:dyDescent="0.35">
      <c r="A748" s="119" t="s">
        <v>3248</v>
      </c>
      <c r="B748" s="138" t="s">
        <v>1247</v>
      </c>
      <c r="C748" s="119" t="s">
        <v>3249</v>
      </c>
      <c r="D748" s="119" t="s">
        <v>1248</v>
      </c>
      <c r="E748" s="119" t="s">
        <v>2220</v>
      </c>
      <c r="F748" s="98" t="s">
        <v>3250</v>
      </c>
      <c r="G748" s="97">
        <v>3.3970535355</v>
      </c>
      <c r="H748" s="98" t="s">
        <v>1246</v>
      </c>
      <c r="I748" s="98" t="s">
        <v>2065</v>
      </c>
      <c r="J748" s="155">
        <v>0.463688399223527</v>
      </c>
      <c r="K748" s="98">
        <v>2</v>
      </c>
    </row>
    <row r="749" spans="1:11" x14ac:dyDescent="0.35">
      <c r="A749" s="119" t="s">
        <v>3251</v>
      </c>
      <c r="B749" s="138" t="s">
        <v>1244</v>
      </c>
      <c r="C749" s="119">
        <v>0</v>
      </c>
      <c r="D749" s="119" t="s">
        <v>1245</v>
      </c>
      <c r="E749" s="119" t="s">
        <v>1655</v>
      </c>
      <c r="F749" s="98" t="s">
        <v>3247</v>
      </c>
      <c r="G749" s="97">
        <v>7.2376082588999999</v>
      </c>
      <c r="H749" s="98" t="s">
        <v>1246</v>
      </c>
      <c r="I749" s="98" t="s">
        <v>2065</v>
      </c>
      <c r="J749" s="155">
        <v>0.27142780821277357</v>
      </c>
      <c r="K749" s="98">
        <v>1</v>
      </c>
    </row>
    <row r="750" spans="1:11" x14ac:dyDescent="0.35">
      <c r="A750" s="119" t="s">
        <v>3252</v>
      </c>
      <c r="B750" s="138" t="s">
        <v>1249</v>
      </c>
      <c r="C750" s="119">
        <v>0</v>
      </c>
      <c r="D750" s="119" t="s">
        <v>1250</v>
      </c>
      <c r="E750" s="119" t="s">
        <v>1755</v>
      </c>
      <c r="F750" s="98" t="s">
        <v>3253</v>
      </c>
      <c r="G750" s="97">
        <v>58.472582812399999</v>
      </c>
      <c r="H750" s="98" t="s">
        <v>1251</v>
      </c>
      <c r="I750" s="98" t="s">
        <v>2079</v>
      </c>
      <c r="J750" s="155">
        <v>5.3003604332255615E-2</v>
      </c>
      <c r="K750" s="98">
        <v>1</v>
      </c>
    </row>
    <row r="751" spans="1:11" x14ac:dyDescent="0.35">
      <c r="A751" s="119" t="s">
        <v>3254</v>
      </c>
      <c r="B751" s="138" t="s">
        <v>1253</v>
      </c>
      <c r="C751" s="119" t="s">
        <v>3255</v>
      </c>
      <c r="D751" s="119" t="s">
        <v>1254</v>
      </c>
      <c r="E751" s="119" t="s">
        <v>3256</v>
      </c>
      <c r="F751" s="98" t="s">
        <v>3257</v>
      </c>
      <c r="G751" s="97">
        <v>4.6923554062999999</v>
      </c>
      <c r="H751" s="98" t="s">
        <v>1252</v>
      </c>
      <c r="I751" s="98" t="s">
        <v>2056</v>
      </c>
      <c r="J751" s="155">
        <v>9.8990977789140081E-2</v>
      </c>
      <c r="K751" s="98">
        <v>1</v>
      </c>
    </row>
    <row r="752" spans="1:11" x14ac:dyDescent="0.35">
      <c r="A752" s="119" t="s">
        <v>3258</v>
      </c>
      <c r="B752" s="138" t="s">
        <v>1256</v>
      </c>
      <c r="C752" s="119" t="s">
        <v>3259</v>
      </c>
      <c r="D752" s="119" t="s">
        <v>1257</v>
      </c>
      <c r="E752" s="119" t="s">
        <v>2002</v>
      </c>
      <c r="F752" s="98" t="s">
        <v>3260</v>
      </c>
      <c r="G752" s="97">
        <v>37.484160227399997</v>
      </c>
      <c r="H752" s="98" t="s">
        <v>1255</v>
      </c>
      <c r="I752" s="98" t="s">
        <v>2057</v>
      </c>
      <c r="J752" s="155">
        <v>8.5552293826032438E-2</v>
      </c>
      <c r="K752" s="98">
        <v>2</v>
      </c>
    </row>
    <row r="753" spans="1:11" x14ac:dyDescent="0.35">
      <c r="A753" s="119" t="s">
        <v>3261</v>
      </c>
      <c r="B753" s="138" t="s">
        <v>1258</v>
      </c>
      <c r="C753" s="119" t="s">
        <v>3262</v>
      </c>
      <c r="D753" s="119" t="s">
        <v>1259</v>
      </c>
      <c r="E753" s="119" t="s">
        <v>1680</v>
      </c>
      <c r="F753" s="98" t="s">
        <v>3115</v>
      </c>
      <c r="G753" s="97">
        <v>171.1614026256</v>
      </c>
      <c r="H753" s="98" t="s">
        <v>1255</v>
      </c>
      <c r="I753" s="98" t="s">
        <v>2057</v>
      </c>
      <c r="J753" s="155">
        <v>5.6879826702698331E-2</v>
      </c>
      <c r="K753" s="98">
        <v>1</v>
      </c>
    </row>
    <row r="754" spans="1:11" x14ac:dyDescent="0.35">
      <c r="A754" s="119" t="s">
        <v>3263</v>
      </c>
      <c r="B754" s="138" t="s">
        <v>1261</v>
      </c>
      <c r="C754" s="119" t="s">
        <v>3264</v>
      </c>
      <c r="D754" s="119" t="s">
        <v>1262</v>
      </c>
      <c r="E754" s="119" t="s">
        <v>1670</v>
      </c>
      <c r="F754" s="98" t="s">
        <v>3120</v>
      </c>
      <c r="G754" s="97">
        <v>58.846810594600001</v>
      </c>
      <c r="H754" s="98" t="s">
        <v>1260</v>
      </c>
      <c r="I754" s="98" t="s">
        <v>3265</v>
      </c>
      <c r="J754" s="155">
        <v>7.858677399988187E-2</v>
      </c>
      <c r="K754" s="98">
        <v>1</v>
      </c>
    </row>
    <row r="755" spans="1:11" x14ac:dyDescent="0.35">
      <c r="A755" s="119" t="s">
        <v>3266</v>
      </c>
      <c r="B755" s="138" t="s">
        <v>1264</v>
      </c>
      <c r="C755" s="119" t="s">
        <v>3267</v>
      </c>
      <c r="D755" s="119" t="s">
        <v>1265</v>
      </c>
      <c r="E755" s="119" t="s">
        <v>1755</v>
      </c>
      <c r="F755" s="98" t="s">
        <v>3268</v>
      </c>
      <c r="G755" s="97">
        <v>13.782208880499999</v>
      </c>
      <c r="H755" s="98" t="s">
        <v>1263</v>
      </c>
      <c r="I755" s="98" t="s">
        <v>2037</v>
      </c>
      <c r="J755" s="155">
        <v>0.11320260806236006</v>
      </c>
      <c r="K755" s="98">
        <v>1</v>
      </c>
    </row>
    <row r="756" spans="1:11" x14ac:dyDescent="0.35">
      <c r="A756" s="119" t="s">
        <v>3269</v>
      </c>
      <c r="B756" s="138" t="s">
        <v>1267</v>
      </c>
      <c r="C756" s="119" t="s">
        <v>3270</v>
      </c>
      <c r="D756" s="119" t="s">
        <v>1268</v>
      </c>
      <c r="E756" s="119" t="s">
        <v>2633</v>
      </c>
      <c r="F756" s="98" t="s">
        <v>3271</v>
      </c>
      <c r="G756" s="97">
        <v>73.424190672400002</v>
      </c>
      <c r="H756" s="98" t="s">
        <v>1266</v>
      </c>
      <c r="I756" s="98" t="s">
        <v>3272</v>
      </c>
      <c r="J756" s="155">
        <v>0.76312169217825199</v>
      </c>
      <c r="K756" s="98">
        <v>1</v>
      </c>
    </row>
    <row r="757" spans="1:11" x14ac:dyDescent="0.35">
      <c r="A757" s="119" t="s">
        <v>3273</v>
      </c>
      <c r="B757" s="138" t="s">
        <v>1269</v>
      </c>
      <c r="C757" s="119">
        <v>0</v>
      </c>
      <c r="D757" s="119" t="s">
        <v>1270</v>
      </c>
      <c r="E757" s="119" t="s">
        <v>2002</v>
      </c>
      <c r="F757" s="98" t="s">
        <v>3274</v>
      </c>
      <c r="G757" s="97">
        <v>20.058159286400002</v>
      </c>
      <c r="H757" s="98" t="s">
        <v>1266</v>
      </c>
      <c r="I757" s="98" t="s">
        <v>3272</v>
      </c>
      <c r="J757" s="155">
        <v>0.29319295136266577</v>
      </c>
      <c r="K757" s="98">
        <v>2</v>
      </c>
    </row>
    <row r="758" spans="1:11" x14ac:dyDescent="0.35">
      <c r="A758" s="119" t="s">
        <v>3275</v>
      </c>
      <c r="B758" s="138" t="s">
        <v>1272</v>
      </c>
      <c r="C758" s="119">
        <v>0</v>
      </c>
      <c r="D758" s="119" t="s">
        <v>1273</v>
      </c>
      <c r="E758" s="119" t="s">
        <v>2002</v>
      </c>
      <c r="F758" s="98" t="s">
        <v>3260</v>
      </c>
      <c r="G758" s="97">
        <v>30.474910114299998</v>
      </c>
      <c r="H758" s="98" t="s">
        <v>1271</v>
      </c>
      <c r="I758" s="98" t="s">
        <v>3276</v>
      </c>
      <c r="J758" s="155">
        <v>0.1098999597765473</v>
      </c>
      <c r="K758" s="98">
        <v>1</v>
      </c>
    </row>
    <row r="759" spans="1:11" x14ac:dyDescent="0.35">
      <c r="A759" s="119" t="s">
        <v>3277</v>
      </c>
      <c r="B759" s="138" t="s">
        <v>1274</v>
      </c>
      <c r="C759" s="119" t="s">
        <v>3278</v>
      </c>
      <c r="D759" s="119" t="s">
        <v>1275</v>
      </c>
      <c r="E759" s="119" t="s">
        <v>1655</v>
      </c>
      <c r="F759" s="98" t="s">
        <v>2977</v>
      </c>
      <c r="G759" s="97">
        <v>8.2127552248000004</v>
      </c>
      <c r="H759" s="98" t="s">
        <v>1271</v>
      </c>
      <c r="I759" s="98" t="s">
        <v>3276</v>
      </c>
      <c r="J759" s="155">
        <v>0.95233902453817332</v>
      </c>
      <c r="K759" s="98">
        <v>2</v>
      </c>
    </row>
    <row r="760" spans="1:11" x14ac:dyDescent="0.35">
      <c r="A760" s="119" t="s">
        <v>3279</v>
      </c>
      <c r="B760" s="138" t="s">
        <v>1277</v>
      </c>
      <c r="C760" s="119" t="s">
        <v>3280</v>
      </c>
      <c r="D760" s="119" t="s">
        <v>1278</v>
      </c>
      <c r="E760" s="119" t="s">
        <v>2220</v>
      </c>
      <c r="F760" s="98" t="s">
        <v>2903</v>
      </c>
      <c r="G760" s="97">
        <v>26.882322311599999</v>
      </c>
      <c r="H760" s="98" t="s">
        <v>1276</v>
      </c>
      <c r="I760" s="98" t="s">
        <v>2058</v>
      </c>
      <c r="J760" s="155">
        <v>8.6098218552088712E-2</v>
      </c>
      <c r="K760" s="98">
        <v>1</v>
      </c>
    </row>
    <row r="761" spans="1:11" x14ac:dyDescent="0.35">
      <c r="A761" s="119" t="s">
        <v>3281</v>
      </c>
      <c r="B761" s="138" t="s">
        <v>1280</v>
      </c>
      <c r="C761" s="119" t="s">
        <v>3282</v>
      </c>
      <c r="D761" s="119" t="s">
        <v>1281</v>
      </c>
      <c r="E761" s="119" t="s">
        <v>1755</v>
      </c>
      <c r="F761" s="98" t="s">
        <v>3268</v>
      </c>
      <c r="G761" s="97">
        <v>11.0300325777</v>
      </c>
      <c r="H761" s="98" t="s">
        <v>1279</v>
      </c>
      <c r="I761" s="98" t="s">
        <v>3283</v>
      </c>
      <c r="J761" s="155">
        <v>6.0194720762168558E-2</v>
      </c>
      <c r="K761" s="98">
        <v>1</v>
      </c>
    </row>
    <row r="762" spans="1:11" x14ac:dyDescent="0.35">
      <c r="A762" s="119" t="s">
        <v>3284</v>
      </c>
      <c r="B762" s="138" t="s">
        <v>2042</v>
      </c>
      <c r="C762" s="119" t="s">
        <v>3285</v>
      </c>
      <c r="D762" s="119" t="s">
        <v>2043</v>
      </c>
      <c r="E762" s="119" t="s">
        <v>1706</v>
      </c>
      <c r="F762" s="98" t="s">
        <v>3070</v>
      </c>
      <c r="G762" s="97">
        <v>1.7775334537</v>
      </c>
      <c r="H762" s="98" t="s">
        <v>2044</v>
      </c>
      <c r="I762" s="98" t="s">
        <v>2045</v>
      </c>
      <c r="J762" s="155">
        <v>0.31047511775245057</v>
      </c>
      <c r="K762" s="98">
        <v>1</v>
      </c>
    </row>
    <row r="763" spans="1:11" x14ac:dyDescent="0.35">
      <c r="A763" s="119" t="s">
        <v>3286</v>
      </c>
      <c r="B763" s="138" t="s">
        <v>1282</v>
      </c>
      <c r="C763" s="119">
        <v>0</v>
      </c>
      <c r="D763" s="119" t="s">
        <v>1283</v>
      </c>
      <c r="E763" s="119" t="s">
        <v>1710</v>
      </c>
      <c r="F763" s="98" t="s">
        <v>3204</v>
      </c>
      <c r="G763" s="97">
        <v>11.038561131199998</v>
      </c>
      <c r="H763" s="98" t="s">
        <v>1284</v>
      </c>
      <c r="I763" s="98" t="s">
        <v>3287</v>
      </c>
      <c r="J763" s="155">
        <v>8.0144224516312507E-2</v>
      </c>
      <c r="K763" s="98">
        <v>1</v>
      </c>
    </row>
    <row r="764" spans="1:11" x14ac:dyDescent="0.35">
      <c r="A764" s="119" t="s">
        <v>3288</v>
      </c>
      <c r="B764" s="138" t="s">
        <v>1285</v>
      </c>
      <c r="C764" s="119">
        <v>0</v>
      </c>
      <c r="D764" s="119" t="s">
        <v>1286</v>
      </c>
      <c r="E764" s="119" t="s">
        <v>1710</v>
      </c>
      <c r="F764" s="98" t="s">
        <v>3289</v>
      </c>
      <c r="G764" s="97">
        <v>2.0106121213999999</v>
      </c>
      <c r="H764" s="98" t="s">
        <v>1287</v>
      </c>
      <c r="I764" s="98" t="s">
        <v>3290</v>
      </c>
      <c r="J764" s="155">
        <v>0.25657589943887704</v>
      </c>
      <c r="K764" s="98">
        <v>2</v>
      </c>
    </row>
    <row r="765" spans="1:11" x14ac:dyDescent="0.35">
      <c r="A765" s="119" t="s">
        <v>3291</v>
      </c>
      <c r="B765" s="138" t="s">
        <v>1288</v>
      </c>
      <c r="C765" s="119">
        <v>0</v>
      </c>
      <c r="D765" s="119" t="s">
        <v>1289</v>
      </c>
      <c r="E765" s="119" t="s">
        <v>2272</v>
      </c>
      <c r="F765" s="98" t="s">
        <v>3292</v>
      </c>
      <c r="G765" s="97">
        <v>30.5137078552</v>
      </c>
      <c r="H765" s="98" t="s">
        <v>1287</v>
      </c>
      <c r="I765" s="98" t="s">
        <v>3290</v>
      </c>
      <c r="J765" s="155">
        <v>0.7237328007028061</v>
      </c>
      <c r="K765" s="98">
        <v>1</v>
      </c>
    </row>
    <row r="766" spans="1:11" x14ac:dyDescent="0.35">
      <c r="A766" s="119" t="s">
        <v>3293</v>
      </c>
      <c r="B766" s="138" t="s">
        <v>1290</v>
      </c>
      <c r="C766" s="119">
        <v>0</v>
      </c>
      <c r="D766" s="119" t="s">
        <v>1291</v>
      </c>
      <c r="E766" s="119" t="s">
        <v>2220</v>
      </c>
      <c r="F766" s="98" t="s">
        <v>3076</v>
      </c>
      <c r="G766" s="97">
        <v>2.4618847160000001</v>
      </c>
      <c r="H766" s="98" t="s">
        <v>1292</v>
      </c>
      <c r="I766" s="98" t="s">
        <v>3294</v>
      </c>
      <c r="J766" s="155">
        <v>1.9471833246493759</v>
      </c>
      <c r="K766" s="98">
        <v>2</v>
      </c>
    </row>
    <row r="767" spans="1:11" x14ac:dyDescent="0.35">
      <c r="A767" s="119" t="s">
        <v>3295</v>
      </c>
      <c r="B767" s="138" t="s">
        <v>1293</v>
      </c>
      <c r="C767" s="119">
        <v>0</v>
      </c>
      <c r="D767" s="119" t="s">
        <v>1294</v>
      </c>
      <c r="E767" s="119" t="s">
        <v>2633</v>
      </c>
      <c r="F767" s="98" t="s">
        <v>2918</v>
      </c>
      <c r="G767" s="97">
        <v>5.4508926547000005</v>
      </c>
      <c r="H767" s="98" t="s">
        <v>1292</v>
      </c>
      <c r="I767" s="98" t="s">
        <v>3294</v>
      </c>
      <c r="J767" s="155">
        <v>1.1186421889898244</v>
      </c>
      <c r="K767" s="98">
        <v>1</v>
      </c>
    </row>
    <row r="768" spans="1:11" x14ac:dyDescent="0.35">
      <c r="A768" s="119" t="s">
        <v>3296</v>
      </c>
      <c r="B768" s="138" t="s">
        <v>1295</v>
      </c>
      <c r="C768" s="119">
        <v>0</v>
      </c>
      <c r="D768" s="119" t="s">
        <v>1296</v>
      </c>
      <c r="E768" s="119" t="s">
        <v>2002</v>
      </c>
      <c r="F768" s="98" t="s">
        <v>3297</v>
      </c>
      <c r="G768" s="97">
        <v>2.3936697688000002</v>
      </c>
      <c r="H768" s="98" t="s">
        <v>1297</v>
      </c>
      <c r="I768" s="98" t="s">
        <v>3298</v>
      </c>
      <c r="J768" s="155">
        <v>0.86545132935669788</v>
      </c>
      <c r="K768" s="98">
        <v>2</v>
      </c>
    </row>
    <row r="769" spans="1:11" x14ac:dyDescent="0.35">
      <c r="A769" s="119" t="s">
        <v>3299</v>
      </c>
      <c r="B769" s="138" t="s">
        <v>1298</v>
      </c>
      <c r="C769" s="119">
        <v>0</v>
      </c>
      <c r="D769" s="119" t="s">
        <v>1299</v>
      </c>
      <c r="E769" s="119" t="s">
        <v>1706</v>
      </c>
      <c r="F769" s="98" t="s">
        <v>3101</v>
      </c>
      <c r="G769" s="97">
        <v>2.5564322797000001</v>
      </c>
      <c r="H769" s="98" t="s">
        <v>1297</v>
      </c>
      <c r="I769" s="98" t="s">
        <v>3298</v>
      </c>
      <c r="J769" s="155">
        <v>0.82743705425582492</v>
      </c>
      <c r="K769" s="98">
        <v>1</v>
      </c>
    </row>
    <row r="770" spans="1:11" x14ac:dyDescent="0.35">
      <c r="A770" s="119" t="s">
        <v>3300</v>
      </c>
      <c r="B770" s="138" t="s">
        <v>1300</v>
      </c>
      <c r="C770" s="119">
        <v>0</v>
      </c>
      <c r="D770" s="119" t="s">
        <v>1301</v>
      </c>
      <c r="E770" s="119" t="s">
        <v>1755</v>
      </c>
      <c r="F770" s="98" t="s">
        <v>2935</v>
      </c>
      <c r="G770" s="97">
        <v>5.5261734378999998</v>
      </c>
      <c r="H770" s="98" t="s">
        <v>1302</v>
      </c>
      <c r="I770" s="98" t="s">
        <v>2081</v>
      </c>
      <c r="J770" s="155">
        <v>0.21789228069776598</v>
      </c>
      <c r="K770" s="98">
        <v>1</v>
      </c>
    </row>
    <row r="771" spans="1:11" x14ac:dyDescent="0.35">
      <c r="A771" s="119" t="s">
        <v>3301</v>
      </c>
      <c r="B771" s="138" t="s">
        <v>1303</v>
      </c>
      <c r="C771" s="119">
        <v>0</v>
      </c>
      <c r="D771" s="119" t="s">
        <v>1304</v>
      </c>
      <c r="E771" s="119" t="s">
        <v>2443</v>
      </c>
      <c r="F771" s="98" t="s">
        <v>3302</v>
      </c>
      <c r="G771" s="97">
        <v>3.3357240960000003</v>
      </c>
      <c r="H771" s="98" t="s">
        <v>1305</v>
      </c>
      <c r="I771" s="98" t="s">
        <v>3303</v>
      </c>
      <c r="J771" s="155">
        <v>0.6392555571085462</v>
      </c>
      <c r="K771" s="98">
        <v>1</v>
      </c>
    </row>
    <row r="772" spans="1:11" x14ac:dyDescent="0.35">
      <c r="A772" s="119" t="s">
        <v>3304</v>
      </c>
      <c r="B772" s="138" t="s">
        <v>1307</v>
      </c>
      <c r="C772" s="119">
        <v>0</v>
      </c>
      <c r="D772" s="119" t="s">
        <v>1308</v>
      </c>
      <c r="E772" s="119" t="s">
        <v>2225</v>
      </c>
      <c r="F772" s="98" t="s">
        <v>3305</v>
      </c>
      <c r="G772" s="97">
        <v>5.0435710026000002</v>
      </c>
      <c r="H772" s="98" t="s">
        <v>1306</v>
      </c>
      <c r="I772" s="98" t="s">
        <v>2082</v>
      </c>
      <c r="J772" s="155">
        <v>2.2434652048728911</v>
      </c>
      <c r="K772" s="98">
        <v>1</v>
      </c>
    </row>
    <row r="773" spans="1:11" x14ac:dyDescent="0.35">
      <c r="A773" s="119" t="s">
        <v>3306</v>
      </c>
      <c r="B773" s="138" t="s">
        <v>1309</v>
      </c>
      <c r="C773" s="119">
        <v>0</v>
      </c>
      <c r="D773" s="119" t="s">
        <v>1310</v>
      </c>
      <c r="E773" s="119" t="s">
        <v>1889</v>
      </c>
      <c r="F773" s="98" t="s">
        <v>3151</v>
      </c>
      <c r="G773" s="97">
        <v>11.3574654125</v>
      </c>
      <c r="H773" s="98" t="s">
        <v>1311</v>
      </c>
      <c r="I773" s="98" t="s">
        <v>3307</v>
      </c>
      <c r="J773" s="155">
        <v>0.67719919195359024</v>
      </c>
      <c r="K773" s="98">
        <v>1</v>
      </c>
    </row>
    <row r="774" spans="1:11" x14ac:dyDescent="0.35">
      <c r="A774" s="119" t="s">
        <v>3308</v>
      </c>
      <c r="B774" s="138" t="s">
        <v>1312</v>
      </c>
      <c r="C774" s="119">
        <v>0</v>
      </c>
      <c r="D774" s="119" t="s">
        <v>1313</v>
      </c>
      <c r="E774" s="119" t="s">
        <v>2262</v>
      </c>
      <c r="F774" s="98" t="s">
        <v>3309</v>
      </c>
      <c r="G774" s="97">
        <v>7.1548408582000009</v>
      </c>
      <c r="H774" s="98" t="s">
        <v>1314</v>
      </c>
      <c r="I774" s="98" t="s">
        <v>3310</v>
      </c>
      <c r="J774" s="155">
        <v>0.76050897220268643</v>
      </c>
      <c r="K774" s="98">
        <v>1</v>
      </c>
    </row>
    <row r="775" spans="1:11" x14ac:dyDescent="0.35">
      <c r="A775" s="119" t="s">
        <v>3311</v>
      </c>
      <c r="B775" s="138" t="s">
        <v>1315</v>
      </c>
      <c r="C775" s="119">
        <v>0</v>
      </c>
      <c r="D775" s="119" t="s">
        <v>1316</v>
      </c>
      <c r="E775" s="119" t="s">
        <v>2259</v>
      </c>
      <c r="F775" s="98" t="s">
        <v>3312</v>
      </c>
      <c r="G775" s="97">
        <v>6.5685813682000003</v>
      </c>
      <c r="H775" s="98" t="s">
        <v>1314</v>
      </c>
      <c r="I775" s="98" t="s">
        <v>3310</v>
      </c>
      <c r="J775" s="155">
        <v>0.32932195953730276</v>
      </c>
      <c r="K775" s="98">
        <v>2</v>
      </c>
    </row>
    <row r="776" spans="1:11" x14ac:dyDescent="0.35">
      <c r="A776" s="119" t="s">
        <v>3313</v>
      </c>
      <c r="B776" s="138" t="s">
        <v>1317</v>
      </c>
      <c r="C776" s="119">
        <v>0</v>
      </c>
      <c r="D776" s="119" t="s">
        <v>1318</v>
      </c>
      <c r="E776" s="119" t="s">
        <v>1755</v>
      </c>
      <c r="F776" s="98" t="s">
        <v>2935</v>
      </c>
      <c r="G776" s="97">
        <v>2.4585043120000001</v>
      </c>
      <c r="H776" s="98" t="s">
        <v>1319</v>
      </c>
      <c r="I776" s="98" t="s">
        <v>3314</v>
      </c>
      <c r="J776" s="155">
        <v>0.81761986157898336</v>
      </c>
      <c r="K776" s="98">
        <v>1</v>
      </c>
    </row>
    <row r="777" spans="1:11" x14ac:dyDescent="0.35">
      <c r="A777" s="119" t="s">
        <v>3315</v>
      </c>
      <c r="B777" s="138" t="s">
        <v>1320</v>
      </c>
      <c r="C777" s="119">
        <v>0</v>
      </c>
      <c r="D777" s="119" t="s">
        <v>1321</v>
      </c>
      <c r="E777" s="119" t="s">
        <v>2274</v>
      </c>
      <c r="F777" s="98" t="s">
        <v>3316</v>
      </c>
      <c r="G777" s="97">
        <v>29.976683492300001</v>
      </c>
      <c r="H777" s="98" t="s">
        <v>1322</v>
      </c>
      <c r="I777" s="98" t="s">
        <v>3317</v>
      </c>
      <c r="J777" s="155">
        <v>0.67312054574268243</v>
      </c>
      <c r="K777" s="98">
        <v>4</v>
      </c>
    </row>
    <row r="778" spans="1:11" x14ac:dyDescent="0.35">
      <c r="A778" s="119" t="s">
        <v>3318</v>
      </c>
      <c r="B778" s="138" t="s">
        <v>1323</v>
      </c>
      <c r="C778" s="119">
        <v>0</v>
      </c>
      <c r="D778" s="119" t="s">
        <v>1324</v>
      </c>
      <c r="E778" s="119" t="s">
        <v>3319</v>
      </c>
      <c r="F778" s="98" t="s">
        <v>3320</v>
      </c>
      <c r="G778" s="97">
        <v>27.1884842911</v>
      </c>
      <c r="H778" s="98" t="s">
        <v>1322</v>
      </c>
      <c r="I778" s="98" t="s">
        <v>3317</v>
      </c>
      <c r="J778" s="155">
        <v>1.4105310926971704</v>
      </c>
      <c r="K778" s="98">
        <v>5</v>
      </c>
    </row>
    <row r="779" spans="1:11" x14ac:dyDescent="0.35">
      <c r="A779" s="119" t="s">
        <v>3321</v>
      </c>
      <c r="B779" s="138" t="s">
        <v>1325</v>
      </c>
      <c r="C779" s="119" t="s">
        <v>3322</v>
      </c>
      <c r="D779" s="119" t="s">
        <v>1326</v>
      </c>
      <c r="E779" s="119" t="s">
        <v>1702</v>
      </c>
      <c r="F779" s="98" t="s">
        <v>2947</v>
      </c>
      <c r="G779" s="97">
        <v>30.003754024899997</v>
      </c>
      <c r="H779" s="98" t="s">
        <v>1322</v>
      </c>
      <c r="I779" s="98" t="s">
        <v>3317</v>
      </c>
      <c r="J779" s="155">
        <v>0.7378883290122018</v>
      </c>
      <c r="K779" s="98">
        <v>3</v>
      </c>
    </row>
    <row r="780" spans="1:11" x14ac:dyDescent="0.35">
      <c r="A780" s="119" t="s">
        <v>3323</v>
      </c>
      <c r="B780" s="138" t="s">
        <v>1327</v>
      </c>
      <c r="C780" s="119" t="s">
        <v>3324</v>
      </c>
      <c r="D780" s="119" t="s">
        <v>1328</v>
      </c>
      <c r="E780" s="119" t="s">
        <v>1710</v>
      </c>
      <c r="F780" s="98" t="s">
        <v>3325</v>
      </c>
      <c r="G780" s="97">
        <v>30.049801048800003</v>
      </c>
      <c r="H780" s="98" t="s">
        <v>1322</v>
      </c>
      <c r="I780" s="98" t="s">
        <v>3317</v>
      </c>
      <c r="J780" s="155">
        <v>9.4737449804297491E-2</v>
      </c>
      <c r="K780" s="98">
        <v>1</v>
      </c>
    </row>
    <row r="781" spans="1:11" x14ac:dyDescent="0.35">
      <c r="A781" s="119" t="s">
        <v>3326</v>
      </c>
      <c r="B781" s="138" t="s">
        <v>1329</v>
      </c>
      <c r="C781" s="119" t="s">
        <v>3327</v>
      </c>
      <c r="D781" s="119" t="s">
        <v>1330</v>
      </c>
      <c r="E781" s="119" t="s">
        <v>1680</v>
      </c>
      <c r="F781" s="98" t="s">
        <v>2483</v>
      </c>
      <c r="G781" s="97">
        <v>30.005394003600003</v>
      </c>
      <c r="H781" s="98" t="s">
        <v>1322</v>
      </c>
      <c r="I781" s="98" t="s">
        <v>3317</v>
      </c>
      <c r="J781" s="155">
        <v>0.65011322995469534</v>
      </c>
      <c r="K781" s="98">
        <v>2</v>
      </c>
    </row>
    <row r="782" spans="1:11" x14ac:dyDescent="0.35">
      <c r="A782" s="119" t="s">
        <v>3328</v>
      </c>
      <c r="B782" s="138" t="s">
        <v>1332</v>
      </c>
      <c r="C782" s="119">
        <v>0</v>
      </c>
      <c r="D782" s="119" t="s">
        <v>1333</v>
      </c>
      <c r="E782" s="119" t="s">
        <v>1695</v>
      </c>
      <c r="F782" s="98" t="s">
        <v>3170</v>
      </c>
      <c r="G782" s="97">
        <v>4.4251558259000001</v>
      </c>
      <c r="H782" s="98" t="s">
        <v>1331</v>
      </c>
      <c r="I782" s="98" t="s">
        <v>3329</v>
      </c>
      <c r="J782" s="155">
        <v>0.1322673616340472</v>
      </c>
      <c r="K782" s="98">
        <v>1</v>
      </c>
    </row>
    <row r="783" spans="1:11" x14ac:dyDescent="0.35">
      <c r="A783" s="119" t="s">
        <v>3330</v>
      </c>
      <c r="B783" s="138" t="s">
        <v>2086</v>
      </c>
      <c r="C783" s="119" t="s">
        <v>3331</v>
      </c>
      <c r="D783" s="119" t="s">
        <v>2087</v>
      </c>
      <c r="E783" s="119" t="s">
        <v>1680</v>
      </c>
      <c r="F783" s="98" t="s">
        <v>3115</v>
      </c>
      <c r="G783" s="97">
        <v>1.2247619248000001</v>
      </c>
      <c r="H783" s="98" t="s">
        <v>1334</v>
      </c>
      <c r="I783" s="98" t="s">
        <v>2085</v>
      </c>
      <c r="J783" s="155">
        <v>0.49780289047389364</v>
      </c>
      <c r="K783" s="98">
        <v>2</v>
      </c>
    </row>
    <row r="784" spans="1:11" x14ac:dyDescent="0.35">
      <c r="A784" s="119" t="s">
        <v>3332</v>
      </c>
      <c r="B784" s="138" t="s">
        <v>1335</v>
      </c>
      <c r="C784" s="119" t="s">
        <v>3333</v>
      </c>
      <c r="D784" s="119" t="s">
        <v>1336</v>
      </c>
      <c r="E784" s="119" t="s">
        <v>1702</v>
      </c>
      <c r="F784" s="98" t="s">
        <v>2987</v>
      </c>
      <c r="G784" s="97">
        <v>17.3734144222</v>
      </c>
      <c r="H784" s="98" t="s">
        <v>1334</v>
      </c>
      <c r="I784" s="98" t="s">
        <v>2085</v>
      </c>
      <c r="J784" s="155">
        <v>0.19213472539217819</v>
      </c>
      <c r="K784" s="98">
        <v>1</v>
      </c>
    </row>
    <row r="785" spans="1:11" x14ac:dyDescent="0.35">
      <c r="A785" s="119" t="s">
        <v>3334</v>
      </c>
      <c r="B785" s="138" t="s">
        <v>1338</v>
      </c>
      <c r="C785" s="119" t="s">
        <v>3335</v>
      </c>
      <c r="D785" s="119" t="s">
        <v>1339</v>
      </c>
      <c r="E785" s="119" t="s">
        <v>1687</v>
      </c>
      <c r="F785" s="98" t="s">
        <v>2872</v>
      </c>
      <c r="G785" s="97">
        <v>81.341031539300005</v>
      </c>
      <c r="H785" s="98" t="s">
        <v>1337</v>
      </c>
      <c r="I785" s="98" t="s">
        <v>2039</v>
      </c>
      <c r="J785" s="155">
        <v>0.17466074106502527</v>
      </c>
      <c r="K785" s="98">
        <v>1</v>
      </c>
    </row>
    <row r="786" spans="1:11" x14ac:dyDescent="0.35">
      <c r="A786" s="119" t="s">
        <v>3336</v>
      </c>
      <c r="B786" s="138" t="s">
        <v>1341</v>
      </c>
      <c r="C786" s="119" t="s">
        <v>3337</v>
      </c>
      <c r="D786" s="119" t="s">
        <v>1342</v>
      </c>
      <c r="E786" s="119" t="s">
        <v>1680</v>
      </c>
      <c r="F786" s="98" t="s">
        <v>2932</v>
      </c>
      <c r="G786" s="97">
        <v>162.53163229259999</v>
      </c>
      <c r="H786" s="98" t="s">
        <v>1340</v>
      </c>
      <c r="I786" s="98" t="s">
        <v>3338</v>
      </c>
      <c r="J786" s="155">
        <v>9.1622700980056121E-2</v>
      </c>
      <c r="K786" s="98">
        <v>1</v>
      </c>
    </row>
    <row r="787" spans="1:11" x14ac:dyDescent="0.35">
      <c r="A787" s="119" t="s">
        <v>3339</v>
      </c>
      <c r="B787" s="138" t="s">
        <v>1344</v>
      </c>
      <c r="C787" s="119" t="s">
        <v>3340</v>
      </c>
      <c r="D787" s="119" t="s">
        <v>1345</v>
      </c>
      <c r="E787" s="119" t="s">
        <v>2220</v>
      </c>
      <c r="F787" s="98" t="s">
        <v>2903</v>
      </c>
      <c r="G787" s="97">
        <v>112.98042978209999</v>
      </c>
      <c r="H787" s="98" t="s">
        <v>1343</v>
      </c>
      <c r="I787" s="98" t="s">
        <v>2059</v>
      </c>
      <c r="J787" s="155">
        <v>0.18100653532941802</v>
      </c>
      <c r="K787" s="98">
        <v>1</v>
      </c>
    </row>
    <row r="788" spans="1:11" x14ac:dyDescent="0.35">
      <c r="A788" s="119" t="s">
        <v>3341</v>
      </c>
      <c r="B788" s="138" t="s">
        <v>1347</v>
      </c>
      <c r="C788" s="119" t="s">
        <v>3342</v>
      </c>
      <c r="D788" s="119" t="s">
        <v>1348</v>
      </c>
      <c r="E788" s="119" t="s">
        <v>1666</v>
      </c>
      <c r="F788" s="98" t="s">
        <v>2481</v>
      </c>
      <c r="G788" s="97">
        <v>4.2235266674999998</v>
      </c>
      <c r="H788" s="98" t="s">
        <v>1346</v>
      </c>
      <c r="I788" s="98" t="s">
        <v>3343</v>
      </c>
      <c r="J788" s="155">
        <v>0.51344402559543956</v>
      </c>
      <c r="K788" s="98">
        <v>1</v>
      </c>
    </row>
    <row r="789" spans="1:11" x14ac:dyDescent="0.35">
      <c r="A789" s="119" t="s">
        <v>3344</v>
      </c>
      <c r="B789" s="138" t="s">
        <v>3345</v>
      </c>
      <c r="C789" s="119">
        <v>0</v>
      </c>
      <c r="D789" s="119" t="s">
        <v>1349</v>
      </c>
      <c r="E789" s="119" t="s">
        <v>1670</v>
      </c>
      <c r="F789" s="98" t="s">
        <v>3346</v>
      </c>
      <c r="G789" s="97">
        <v>10.9477525472</v>
      </c>
      <c r="H789" s="98" t="s">
        <v>1350</v>
      </c>
      <c r="I789" s="98" t="s">
        <v>2093</v>
      </c>
      <c r="J789" s="155">
        <v>0.25902905091861866</v>
      </c>
      <c r="K789" s="98">
        <v>1</v>
      </c>
    </row>
    <row r="790" spans="1:11" x14ac:dyDescent="0.35">
      <c r="A790" s="119" t="s">
        <v>3347</v>
      </c>
      <c r="B790" s="138" t="s">
        <v>1351</v>
      </c>
      <c r="C790" s="119">
        <v>0</v>
      </c>
      <c r="D790" s="119" t="s">
        <v>1352</v>
      </c>
      <c r="E790" s="119" t="s">
        <v>1680</v>
      </c>
      <c r="F790" s="98" t="s">
        <v>3024</v>
      </c>
      <c r="G790" s="97">
        <v>2.6213271202000001</v>
      </c>
      <c r="H790" s="98" t="s">
        <v>1353</v>
      </c>
      <c r="I790" s="98" t="s">
        <v>2071</v>
      </c>
      <c r="J790" s="155">
        <v>0.15581658246998498</v>
      </c>
      <c r="K790" s="98">
        <v>1</v>
      </c>
    </row>
    <row r="791" spans="1:11" x14ac:dyDescent="0.35">
      <c r="A791" s="119" t="s">
        <v>3348</v>
      </c>
      <c r="B791" s="138" t="s">
        <v>1355</v>
      </c>
      <c r="C791" s="119" t="s">
        <v>3349</v>
      </c>
      <c r="D791" s="119" t="s">
        <v>1356</v>
      </c>
      <c r="E791" s="119" t="s">
        <v>1710</v>
      </c>
      <c r="F791" s="98" t="s">
        <v>2998</v>
      </c>
      <c r="G791" s="97">
        <v>34.058142218200004</v>
      </c>
      <c r="H791" s="98" t="s">
        <v>1354</v>
      </c>
      <c r="I791" s="98" t="s">
        <v>2033</v>
      </c>
      <c r="J791" s="155">
        <v>0.12664565361857752</v>
      </c>
      <c r="K791" s="98">
        <v>1</v>
      </c>
    </row>
    <row r="792" spans="1:11" x14ac:dyDescent="0.35">
      <c r="A792" s="119" t="s">
        <v>3350</v>
      </c>
      <c r="B792" s="138" t="s">
        <v>1358</v>
      </c>
      <c r="C792" s="119">
        <v>0</v>
      </c>
      <c r="D792" s="119" t="s">
        <v>1359</v>
      </c>
      <c r="E792" s="119" t="s">
        <v>2633</v>
      </c>
      <c r="F792" s="98" t="s">
        <v>2918</v>
      </c>
      <c r="G792" s="97">
        <v>3.2860961748999999</v>
      </c>
      <c r="H792" s="98" t="s">
        <v>1357</v>
      </c>
      <c r="I792" s="98" t="s">
        <v>3351</v>
      </c>
      <c r="J792" s="155">
        <v>2.098839150363311</v>
      </c>
      <c r="K792" s="98">
        <v>1</v>
      </c>
    </row>
    <row r="793" spans="1:11" x14ac:dyDescent="0.35">
      <c r="A793" s="119" t="s">
        <v>3352</v>
      </c>
      <c r="B793" s="138" t="s">
        <v>1361</v>
      </c>
      <c r="C793" s="119" t="s">
        <v>3353</v>
      </c>
      <c r="D793" s="119" t="s">
        <v>1362</v>
      </c>
      <c r="E793" s="119" t="s">
        <v>2704</v>
      </c>
      <c r="F793" s="98" t="s">
        <v>3354</v>
      </c>
      <c r="G793" s="97">
        <v>91.138238753099998</v>
      </c>
      <c r="H793" s="98" t="s">
        <v>1360</v>
      </c>
      <c r="I793" s="98" t="s">
        <v>2060</v>
      </c>
      <c r="J793" s="155">
        <v>0.16476968659292729</v>
      </c>
      <c r="K793" s="98">
        <v>1</v>
      </c>
    </row>
    <row r="794" spans="1:11" x14ac:dyDescent="0.35">
      <c r="A794" s="119" t="s">
        <v>3355</v>
      </c>
      <c r="B794" s="138" t="s">
        <v>1364</v>
      </c>
      <c r="C794" s="119">
        <v>0</v>
      </c>
      <c r="D794" s="119" t="s">
        <v>1365</v>
      </c>
      <c r="E794" s="119" t="s">
        <v>2437</v>
      </c>
      <c r="F794" s="98" t="s">
        <v>3356</v>
      </c>
      <c r="G794" s="97">
        <v>3.3251492336999999</v>
      </c>
      <c r="H794" s="98" t="s">
        <v>1363</v>
      </c>
      <c r="I794" s="98" t="s">
        <v>3357</v>
      </c>
      <c r="J794" s="155">
        <v>0.21648138450455989</v>
      </c>
      <c r="K794" s="98">
        <v>1</v>
      </c>
    </row>
    <row r="795" spans="1:11" x14ac:dyDescent="0.35">
      <c r="A795" s="119" t="s">
        <v>3358</v>
      </c>
      <c r="B795" s="138" t="s">
        <v>1367</v>
      </c>
      <c r="C795" s="119">
        <v>0</v>
      </c>
      <c r="D795" s="119" t="s">
        <v>1368</v>
      </c>
      <c r="E795" s="119" t="s">
        <v>2002</v>
      </c>
      <c r="F795" s="98" t="s">
        <v>3274</v>
      </c>
      <c r="G795" s="97">
        <v>10.1667528971</v>
      </c>
      <c r="H795" s="98" t="s">
        <v>1366</v>
      </c>
      <c r="I795" s="98" t="s">
        <v>3359</v>
      </c>
      <c r="J795" s="155">
        <v>0.85068917196566463</v>
      </c>
      <c r="K795" s="98">
        <v>1</v>
      </c>
    </row>
    <row r="796" spans="1:11" x14ac:dyDescent="0.35">
      <c r="A796" s="119" t="s">
        <v>3360</v>
      </c>
      <c r="B796" s="138" t="s">
        <v>1369</v>
      </c>
      <c r="C796" s="119">
        <v>0</v>
      </c>
      <c r="D796" s="119" t="s">
        <v>1370</v>
      </c>
      <c r="E796" s="119" t="s">
        <v>1687</v>
      </c>
      <c r="F796" s="98" t="s">
        <v>3361</v>
      </c>
      <c r="G796" s="97">
        <v>9.1453993727</v>
      </c>
      <c r="H796" s="98" t="s">
        <v>1366</v>
      </c>
      <c r="I796" s="98" t="s">
        <v>3359</v>
      </c>
      <c r="J796" s="155">
        <v>0.34444147049918628</v>
      </c>
      <c r="K796" s="98">
        <v>2</v>
      </c>
    </row>
    <row r="797" spans="1:11" x14ac:dyDescent="0.35">
      <c r="A797" s="119" t="s">
        <v>3362</v>
      </c>
      <c r="B797" s="138" t="s">
        <v>2047</v>
      </c>
      <c r="C797" s="119" t="s">
        <v>3363</v>
      </c>
      <c r="D797" s="119" t="s">
        <v>2048</v>
      </c>
      <c r="E797" s="119" t="s">
        <v>1710</v>
      </c>
      <c r="F797" s="98" t="s">
        <v>2491</v>
      </c>
      <c r="G797" s="97">
        <v>197.69148104659999</v>
      </c>
      <c r="H797" s="98" t="s">
        <v>2049</v>
      </c>
      <c r="I797" s="98" t="s">
        <v>2050</v>
      </c>
      <c r="J797" s="155">
        <v>0.2978081551842014</v>
      </c>
      <c r="K797" s="98">
        <v>1</v>
      </c>
    </row>
    <row r="798" spans="1:11" x14ac:dyDescent="0.35">
      <c r="A798" s="119" t="s">
        <v>3364</v>
      </c>
      <c r="B798" s="138" t="s">
        <v>1371</v>
      </c>
      <c r="C798" s="119">
        <v>0</v>
      </c>
      <c r="D798" s="119" t="s">
        <v>1372</v>
      </c>
      <c r="E798" s="119" t="s">
        <v>2274</v>
      </c>
      <c r="F798" s="98" t="s">
        <v>2890</v>
      </c>
      <c r="G798" s="97">
        <v>38.897067871300003</v>
      </c>
      <c r="H798" s="98" t="s">
        <v>1373</v>
      </c>
      <c r="I798" s="98" t="s">
        <v>3365</v>
      </c>
      <c r="J798" s="155">
        <v>0.19712129731491893</v>
      </c>
      <c r="K798" s="98">
        <v>1</v>
      </c>
    </row>
    <row r="799" spans="1:11" x14ac:dyDescent="0.35">
      <c r="A799" s="119" t="s">
        <v>3366</v>
      </c>
      <c r="B799" s="138" t="s">
        <v>1374</v>
      </c>
      <c r="C799" s="119">
        <v>0</v>
      </c>
      <c r="D799" s="119" t="s">
        <v>1375</v>
      </c>
      <c r="E799" s="119" t="s">
        <v>2002</v>
      </c>
      <c r="F799" s="98" t="s">
        <v>3219</v>
      </c>
      <c r="G799" s="97">
        <v>3.9051891062999999</v>
      </c>
      <c r="H799" s="98" t="s">
        <v>1376</v>
      </c>
      <c r="I799" s="98" t="s">
        <v>3367</v>
      </c>
      <c r="J799" s="155">
        <v>0.93179992823270541</v>
      </c>
      <c r="K799" s="98">
        <v>1</v>
      </c>
    </row>
    <row r="800" spans="1:11" x14ac:dyDescent="0.35">
      <c r="A800" s="119" t="s">
        <v>3368</v>
      </c>
      <c r="B800" s="138" t="s">
        <v>1378</v>
      </c>
      <c r="C800" s="119" t="s">
        <v>3369</v>
      </c>
      <c r="D800" s="119" t="s">
        <v>1379</v>
      </c>
      <c r="E800" s="119" t="s">
        <v>1702</v>
      </c>
      <c r="F800" s="98" t="s">
        <v>2987</v>
      </c>
      <c r="G800" s="97">
        <v>3.3710182794999999</v>
      </c>
      <c r="H800" s="98" t="s">
        <v>1377</v>
      </c>
      <c r="I800" s="98" t="s">
        <v>1396</v>
      </c>
      <c r="J800" s="155">
        <v>0.51245272039932221</v>
      </c>
      <c r="K800" s="98">
        <v>2</v>
      </c>
    </row>
    <row r="801" spans="1:14" x14ac:dyDescent="0.35">
      <c r="A801" s="119" t="s">
        <v>3370</v>
      </c>
      <c r="B801" s="138" t="s">
        <v>1380</v>
      </c>
      <c r="C801" s="119" t="s">
        <v>3371</v>
      </c>
      <c r="D801" s="119" t="s">
        <v>1381</v>
      </c>
      <c r="E801" s="119" t="s">
        <v>1680</v>
      </c>
      <c r="F801" s="98" t="s">
        <v>3115</v>
      </c>
      <c r="G801" s="97">
        <v>13.0163634074</v>
      </c>
      <c r="H801" s="98" t="s">
        <v>1377</v>
      </c>
      <c r="I801" s="98" t="s">
        <v>1396</v>
      </c>
      <c r="J801" s="155">
        <v>0.51411783860325511</v>
      </c>
      <c r="K801" s="98">
        <v>1</v>
      </c>
    </row>
    <row r="802" spans="1:14" x14ac:dyDescent="0.35">
      <c r="A802" s="119" t="s">
        <v>3372</v>
      </c>
      <c r="B802" s="138" t="s">
        <v>2051</v>
      </c>
      <c r="C802" s="119" t="s">
        <v>3373</v>
      </c>
      <c r="D802" s="119" t="s">
        <v>2052</v>
      </c>
      <c r="E802" s="119" t="s">
        <v>1680</v>
      </c>
      <c r="F802" s="98" t="s">
        <v>2483</v>
      </c>
      <c r="G802" s="97">
        <v>90.315179618799988</v>
      </c>
      <c r="H802" s="98" t="s">
        <v>2053</v>
      </c>
      <c r="I802" s="98" t="s">
        <v>2054</v>
      </c>
      <c r="J802" s="155">
        <v>0.88686883003662609</v>
      </c>
      <c r="K802" s="98">
        <v>1</v>
      </c>
    </row>
    <row r="803" spans="1:14" x14ac:dyDescent="0.35">
      <c r="A803" s="119" t="s">
        <v>3374</v>
      </c>
      <c r="B803" s="138" t="s">
        <v>1382</v>
      </c>
      <c r="C803" s="119">
        <v>0</v>
      </c>
      <c r="D803" s="119" t="s">
        <v>1383</v>
      </c>
      <c r="E803" s="119" t="s">
        <v>1647</v>
      </c>
      <c r="F803" s="98" t="s">
        <v>2478</v>
      </c>
      <c r="G803" s="97">
        <v>3.2543064598</v>
      </c>
      <c r="H803" s="98" t="s">
        <v>1384</v>
      </c>
      <c r="I803" s="98" t="s">
        <v>3375</v>
      </c>
      <c r="J803" s="155">
        <v>0.72526803833523845</v>
      </c>
      <c r="K803" s="98">
        <v>1</v>
      </c>
    </row>
    <row r="804" spans="1:14" x14ac:dyDescent="0.35">
      <c r="A804" s="119" t="s">
        <v>3376</v>
      </c>
      <c r="B804" s="138" t="s">
        <v>1385</v>
      </c>
      <c r="C804" s="119">
        <v>0</v>
      </c>
      <c r="D804" s="119" t="s">
        <v>1386</v>
      </c>
      <c r="E804" s="119" t="s">
        <v>1695</v>
      </c>
      <c r="F804" s="98" t="s">
        <v>3377</v>
      </c>
      <c r="G804" s="97">
        <v>19.136706933100001</v>
      </c>
      <c r="H804" s="98" t="s">
        <v>1387</v>
      </c>
      <c r="I804" s="98" t="s">
        <v>3378</v>
      </c>
      <c r="J804" s="155">
        <v>0.66514905580268247</v>
      </c>
      <c r="K804" s="98">
        <v>1</v>
      </c>
    </row>
    <row r="805" spans="1:14" x14ac:dyDescent="0.35">
      <c r="A805" s="119" t="s">
        <v>3379</v>
      </c>
      <c r="B805" s="138" t="s">
        <v>1388</v>
      </c>
      <c r="C805" s="119">
        <v>0</v>
      </c>
      <c r="D805" s="119" t="s">
        <v>1389</v>
      </c>
      <c r="E805" s="119" t="s">
        <v>2274</v>
      </c>
      <c r="F805" s="98" t="s">
        <v>3380</v>
      </c>
      <c r="G805" s="97">
        <v>3.5410502414999998</v>
      </c>
      <c r="H805" s="98" t="s">
        <v>1390</v>
      </c>
      <c r="I805" s="98" t="s">
        <v>3381</v>
      </c>
      <c r="J805" s="155">
        <v>1.0990872872346729</v>
      </c>
      <c r="K805" s="98">
        <v>1</v>
      </c>
    </row>
    <row r="806" spans="1:14" x14ac:dyDescent="0.35">
      <c r="A806" s="119" t="s">
        <v>3382</v>
      </c>
      <c r="B806" s="138" t="s">
        <v>1391</v>
      </c>
      <c r="C806" s="119">
        <v>0</v>
      </c>
      <c r="D806" s="119" t="s">
        <v>1392</v>
      </c>
      <c r="E806" s="119" t="s">
        <v>2762</v>
      </c>
      <c r="F806" s="98" t="s">
        <v>3383</v>
      </c>
      <c r="G806" s="97">
        <v>2.4210757891000001</v>
      </c>
      <c r="H806" s="98" t="s">
        <v>1393</v>
      </c>
      <c r="I806" s="98" t="s">
        <v>1397</v>
      </c>
      <c r="J806" s="155">
        <v>0.68587238651906046</v>
      </c>
      <c r="K806" s="98">
        <v>1</v>
      </c>
    </row>
    <row r="807" spans="1:14" x14ac:dyDescent="0.35">
      <c r="A807" s="127"/>
      <c r="B807" s="139"/>
      <c r="C807" s="127"/>
      <c r="D807" s="127"/>
      <c r="E807" s="127"/>
      <c r="F807" s="57"/>
      <c r="G807" s="57"/>
      <c r="H807" s="57"/>
      <c r="I807" s="57"/>
      <c r="J807" s="57"/>
      <c r="K807" s="57"/>
      <c r="L807" s="57"/>
    </row>
    <row r="808" spans="1:14" x14ac:dyDescent="0.35">
      <c r="A808" s="127"/>
      <c r="B808" s="139"/>
      <c r="C808" s="127"/>
      <c r="D808" s="127"/>
      <c r="E808" s="127"/>
      <c r="F808" s="57"/>
      <c r="G808" s="57"/>
      <c r="H808" s="57"/>
      <c r="I808" s="57"/>
      <c r="J808" s="57"/>
      <c r="K808" s="57"/>
      <c r="L808" s="57"/>
    </row>
    <row r="809" spans="1:14" x14ac:dyDescent="0.35">
      <c r="A809" s="127"/>
      <c r="B809" s="139"/>
      <c r="C809" s="127"/>
      <c r="D809" s="127"/>
      <c r="E809" s="127"/>
      <c r="F809" s="57"/>
      <c r="G809" s="57"/>
      <c r="H809" s="57"/>
      <c r="I809" s="57"/>
      <c r="J809" s="57"/>
      <c r="K809" s="57"/>
      <c r="L809" s="57"/>
    </row>
    <row r="811" spans="1:14" x14ac:dyDescent="0.35">
      <c r="A811" s="119" t="s">
        <v>2161</v>
      </c>
      <c r="B811" s="138"/>
      <c r="C811" s="119"/>
      <c r="D811" s="119"/>
      <c r="E811" s="119"/>
      <c r="F811" s="98"/>
      <c r="G811" s="98"/>
      <c r="H811" s="98"/>
      <c r="I811" s="98"/>
      <c r="J811" s="98"/>
      <c r="K811" s="98"/>
      <c r="L811" s="98"/>
      <c r="M811" s="98"/>
      <c r="N811" s="98"/>
    </row>
    <row r="812" spans="1:14" x14ac:dyDescent="0.35">
      <c r="A812" s="119"/>
      <c r="B812" s="138"/>
      <c r="C812" s="119"/>
      <c r="D812" s="119"/>
      <c r="E812" s="119"/>
      <c r="F812" s="98"/>
      <c r="G812" s="228" t="s">
        <v>2126</v>
      </c>
      <c r="H812" s="228"/>
      <c r="I812" s="98">
        <v>2020</v>
      </c>
      <c r="J812" s="98"/>
      <c r="K812" s="228">
        <v>2019</v>
      </c>
      <c r="L812" s="228"/>
      <c r="M812" s="228">
        <v>2018</v>
      </c>
      <c r="N812" s="228"/>
    </row>
    <row r="813" spans="1:14" x14ac:dyDescent="0.35">
      <c r="A813" s="119" t="s">
        <v>2122</v>
      </c>
      <c r="B813" s="138" t="s">
        <v>2123</v>
      </c>
      <c r="C813" s="119" t="s">
        <v>2124</v>
      </c>
      <c r="D813" s="119" t="s">
        <v>2125</v>
      </c>
      <c r="E813" s="119" t="s">
        <v>2163</v>
      </c>
      <c r="F813" s="98" t="s">
        <v>2129</v>
      </c>
      <c r="G813" s="98" t="s">
        <v>2162</v>
      </c>
      <c r="H813" s="98" t="s">
        <v>2128</v>
      </c>
      <c r="I813" s="98" t="s">
        <v>2162</v>
      </c>
      <c r="J813" s="98" t="s">
        <v>2128</v>
      </c>
      <c r="K813" s="98" t="s">
        <v>2162</v>
      </c>
      <c r="L813" s="98" t="s">
        <v>2128</v>
      </c>
      <c r="M813" s="98" t="s">
        <v>2162</v>
      </c>
      <c r="N813" s="98" t="s">
        <v>2128</v>
      </c>
    </row>
    <row r="814" spans="1:14" x14ac:dyDescent="0.35">
      <c r="A814" s="119" t="s">
        <v>14</v>
      </c>
      <c r="B814" s="138" t="s">
        <v>3384</v>
      </c>
      <c r="C814" s="119" t="s">
        <v>15</v>
      </c>
      <c r="D814" s="119" t="s">
        <v>3385</v>
      </c>
      <c r="E814" s="119" t="s">
        <v>1710</v>
      </c>
      <c r="F814" s="97">
        <v>254.3397800173</v>
      </c>
      <c r="G814" s="97">
        <v>-2.4729584157586189</v>
      </c>
      <c r="H814" s="97">
        <v>1</v>
      </c>
      <c r="I814" s="97">
        <v>25.426924376763047</v>
      </c>
      <c r="J814" s="97">
        <v>1</v>
      </c>
      <c r="K814" s="97">
        <v>17.504047324398542</v>
      </c>
      <c r="L814" s="97">
        <v>1</v>
      </c>
      <c r="M814" s="97">
        <v>3.1779981576512029</v>
      </c>
      <c r="N814" s="97">
        <v>1</v>
      </c>
    </row>
    <row r="815" spans="1:14" x14ac:dyDescent="0.35">
      <c r="A815" s="119" t="s">
        <v>18</v>
      </c>
      <c r="B815" s="138" t="s">
        <v>3386</v>
      </c>
      <c r="C815" s="119" t="s">
        <v>19</v>
      </c>
      <c r="D815" s="119" t="s">
        <v>3387</v>
      </c>
      <c r="E815" s="119" t="s">
        <v>1666</v>
      </c>
      <c r="F815" s="97">
        <v>8.2546858475999993</v>
      </c>
      <c r="G815" s="97">
        <v>7.3071726129868049</v>
      </c>
      <c r="H815" s="97">
        <v>0.64</v>
      </c>
      <c r="I815" s="97">
        <v>21.858809480538081</v>
      </c>
      <c r="J815" s="97">
        <v>0.86956521739130432</v>
      </c>
      <c r="K815" s="97">
        <v>5.4405674741675867</v>
      </c>
      <c r="L815" s="97">
        <v>0.40909090909090912</v>
      </c>
      <c r="M815" s="97">
        <v>2.7494233949180611</v>
      </c>
      <c r="N815" s="97">
        <v>0.68421052631578949</v>
      </c>
    </row>
    <row r="816" spans="1:14" x14ac:dyDescent="0.35">
      <c r="A816" s="119" t="s">
        <v>22</v>
      </c>
      <c r="B816" s="138" t="s">
        <v>3388</v>
      </c>
      <c r="C816" s="119" t="s">
        <v>23</v>
      </c>
      <c r="D816" s="119" t="s">
        <v>3389</v>
      </c>
      <c r="E816" s="119" t="s">
        <v>2336</v>
      </c>
      <c r="F816" s="97">
        <v>7.7682905947000007</v>
      </c>
      <c r="G816" s="97">
        <v>6.2110232663425</v>
      </c>
      <c r="H816" s="97">
        <v>0.28000000000000003</v>
      </c>
      <c r="I816" s="97">
        <v>17.663115902179225</v>
      </c>
      <c r="J816" s="97">
        <v>0.73913043478260865</v>
      </c>
      <c r="K816" s="97">
        <v>9.2313927893743966</v>
      </c>
      <c r="L816" s="97">
        <v>0.72727272727272729</v>
      </c>
      <c r="M816" s="97">
        <v>-4.0110557089534353</v>
      </c>
      <c r="N816" s="97">
        <v>0.10526315789473684</v>
      </c>
    </row>
    <row r="817" spans="1:14" x14ac:dyDescent="0.35">
      <c r="A817" s="119" t="s">
        <v>26</v>
      </c>
      <c r="B817" s="138" t="s">
        <v>3390</v>
      </c>
      <c r="C817" s="119" t="s">
        <v>27</v>
      </c>
      <c r="D817" s="119" t="s">
        <v>3391</v>
      </c>
      <c r="E817" s="119" t="s">
        <v>1655</v>
      </c>
      <c r="F817" s="97">
        <v>20.340966474999998</v>
      </c>
      <c r="G817" s="97">
        <v>-0.5484934033731097</v>
      </c>
      <c r="H817" s="97">
        <v>0.04</v>
      </c>
      <c r="I817" s="97">
        <v>20.963681834182598</v>
      </c>
      <c r="J817" s="97">
        <v>0.82608695652173914</v>
      </c>
      <c r="K817" s="97">
        <v>13.233932143200988</v>
      </c>
      <c r="L817" s="97">
        <v>0.95454545454545459</v>
      </c>
      <c r="M817" s="97"/>
      <c r="N817" s="97"/>
    </row>
    <row r="818" spans="1:14" x14ac:dyDescent="0.35">
      <c r="A818" s="119" t="s">
        <v>28</v>
      </c>
      <c r="B818" s="138">
        <v>0</v>
      </c>
      <c r="C818" s="119" t="s">
        <v>29</v>
      </c>
      <c r="D818" s="119" t="s">
        <v>3392</v>
      </c>
      <c r="E818" s="119" t="s">
        <v>2373</v>
      </c>
      <c r="F818" s="97">
        <v>7.5510884491999999</v>
      </c>
      <c r="G818" s="97">
        <v>4.9945368049425349</v>
      </c>
      <c r="H818" s="97">
        <v>0.08</v>
      </c>
      <c r="I818" s="97">
        <v>22.716007899780539</v>
      </c>
      <c r="J818" s="97">
        <v>0.91304347826086951</v>
      </c>
      <c r="K818" s="97">
        <v>10.014162182006089</v>
      </c>
      <c r="L818" s="97">
        <v>0.81818181818181823</v>
      </c>
      <c r="M818" s="97"/>
      <c r="N818" s="97"/>
    </row>
    <row r="819" spans="1:14" x14ac:dyDescent="0.35">
      <c r="A819" s="119" t="s">
        <v>31</v>
      </c>
      <c r="B819" s="138" t="s">
        <v>3393</v>
      </c>
      <c r="C819" s="119" t="s">
        <v>32</v>
      </c>
      <c r="D819" s="119" t="s">
        <v>3394</v>
      </c>
      <c r="E819" s="119" t="s">
        <v>2870</v>
      </c>
      <c r="F819" s="97">
        <v>13.602266047100001</v>
      </c>
      <c r="G819" s="97">
        <v>5.4019401068063226</v>
      </c>
      <c r="H819" s="97">
        <v>0.16</v>
      </c>
      <c r="I819" s="97">
        <v>33.097866892382399</v>
      </c>
      <c r="J819" s="97">
        <v>0.95652173913043481</v>
      </c>
      <c r="K819" s="97">
        <v>8.72452231718664</v>
      </c>
      <c r="L819" s="97">
        <v>0.68181818181818177</v>
      </c>
      <c r="M819" s="97">
        <v>-20.830317166728801</v>
      </c>
      <c r="N819" s="97">
        <v>5.2631578947368418E-2</v>
      </c>
    </row>
    <row r="820" spans="1:14" x14ac:dyDescent="0.35">
      <c r="A820" s="119" t="s">
        <v>34</v>
      </c>
      <c r="B820" s="138" t="s">
        <v>3395</v>
      </c>
      <c r="C820" s="119" t="s">
        <v>35</v>
      </c>
      <c r="D820" s="119" t="s">
        <v>3396</v>
      </c>
      <c r="E820" s="119" t="s">
        <v>1755</v>
      </c>
      <c r="F820" s="97">
        <v>4.5234787330000001</v>
      </c>
      <c r="G820" s="97">
        <v>13.051126046622507</v>
      </c>
      <c r="H820" s="97">
        <v>1</v>
      </c>
      <c r="I820" s="97">
        <v>21.888368873229293</v>
      </c>
      <c r="J820" s="97">
        <v>1</v>
      </c>
      <c r="K820" s="97">
        <v>16.87443887070442</v>
      </c>
      <c r="L820" s="97">
        <v>1</v>
      </c>
      <c r="M820" s="97"/>
      <c r="N820" s="97"/>
    </row>
    <row r="821" spans="1:14" x14ac:dyDescent="0.35">
      <c r="A821" s="119" t="s">
        <v>39</v>
      </c>
      <c r="B821" s="138" t="s">
        <v>3397</v>
      </c>
      <c r="C821" s="119" t="s">
        <v>40</v>
      </c>
      <c r="D821" s="119" t="s">
        <v>3392</v>
      </c>
      <c r="E821" s="119" t="s">
        <v>2373</v>
      </c>
      <c r="F821" s="97">
        <v>5.4668895869000007</v>
      </c>
      <c r="G821" s="97">
        <v>15.892078023902577</v>
      </c>
      <c r="H821" s="97">
        <v>0.25</v>
      </c>
      <c r="I821" s="97">
        <v>23.039667026675193</v>
      </c>
      <c r="J821" s="97">
        <v>0.90909090909090906</v>
      </c>
      <c r="K821" s="97">
        <v>25.261528593721366</v>
      </c>
      <c r="L821" s="97">
        <v>1</v>
      </c>
      <c r="M821" s="97">
        <v>-20.0365106230065</v>
      </c>
      <c r="N821" s="97">
        <v>0.1111111111111111</v>
      </c>
    </row>
    <row r="822" spans="1:14" x14ac:dyDescent="0.35">
      <c r="A822" s="119" t="s">
        <v>24</v>
      </c>
      <c r="B822" s="138" t="s">
        <v>3398</v>
      </c>
      <c r="C822" s="119" t="s">
        <v>42</v>
      </c>
      <c r="D822" s="119" t="s">
        <v>3399</v>
      </c>
      <c r="E822" s="119" t="s">
        <v>2399</v>
      </c>
      <c r="F822" s="97">
        <v>5.5178140954999995</v>
      </c>
      <c r="G822" s="97">
        <v>4.0134315328195598</v>
      </c>
      <c r="H822" s="97">
        <v>6.25E-2</v>
      </c>
      <c r="I822" s="97">
        <v>19.697646915397254</v>
      </c>
      <c r="J822" s="97">
        <v>0.72727272727272729</v>
      </c>
      <c r="K822" s="97">
        <v>24.010798005334138</v>
      </c>
      <c r="L822" s="97">
        <v>0.77777777777777779</v>
      </c>
      <c r="M822" s="97">
        <v>3.7258141444589832</v>
      </c>
      <c r="N822" s="97">
        <v>0.66666666666666663</v>
      </c>
    </row>
    <row r="823" spans="1:14" x14ac:dyDescent="0.35">
      <c r="A823" s="119" t="s">
        <v>44</v>
      </c>
      <c r="B823" s="138" t="s">
        <v>3400</v>
      </c>
      <c r="C823" s="119" t="s">
        <v>45</v>
      </c>
      <c r="D823" s="119" t="s">
        <v>3401</v>
      </c>
      <c r="E823" s="119" t="s">
        <v>2399</v>
      </c>
      <c r="F823" s="97">
        <v>14.7770874122</v>
      </c>
      <c r="G823" s="97">
        <v>8.4098299547850743</v>
      </c>
      <c r="H823" s="97">
        <v>0.5</v>
      </c>
      <c r="I823" s="97">
        <v>14.846142523529448</v>
      </c>
      <c r="J823" s="97">
        <v>0.36363636363636365</v>
      </c>
      <c r="K823" s="97">
        <v>24.474479176261269</v>
      </c>
      <c r="L823" s="97">
        <v>0.88888888888888884</v>
      </c>
      <c r="M823" s="97">
        <v>7.0040358449454345</v>
      </c>
      <c r="N823" s="97">
        <v>1</v>
      </c>
    </row>
    <row r="824" spans="1:14" x14ac:dyDescent="0.35">
      <c r="A824" s="119" t="s">
        <v>21</v>
      </c>
      <c r="B824" s="138" t="s">
        <v>3402</v>
      </c>
      <c r="C824" s="119" t="s">
        <v>51</v>
      </c>
      <c r="D824" s="119" t="s">
        <v>3403</v>
      </c>
      <c r="E824" s="119" t="s">
        <v>2289</v>
      </c>
      <c r="F824" s="97">
        <v>12.0128078973</v>
      </c>
      <c r="G824" s="97">
        <v>2.8795351860801155</v>
      </c>
      <c r="H824" s="97">
        <v>1</v>
      </c>
      <c r="I824" s="97">
        <v>19.90459968277645</v>
      </c>
      <c r="J824" s="97">
        <v>1</v>
      </c>
      <c r="K824" s="97">
        <v>4.7211935786250407</v>
      </c>
      <c r="L824" s="97">
        <v>1</v>
      </c>
      <c r="M824" s="97">
        <v>-8.8443854945773968</v>
      </c>
      <c r="N824" s="97">
        <v>0.5</v>
      </c>
    </row>
    <row r="825" spans="1:14" x14ac:dyDescent="0.35">
      <c r="A825" s="119" t="s">
        <v>50</v>
      </c>
      <c r="B825" s="138" t="s">
        <v>3404</v>
      </c>
      <c r="C825" s="119" t="s">
        <v>3405</v>
      </c>
      <c r="D825" s="119" t="s">
        <v>3394</v>
      </c>
      <c r="E825" s="119" t="s">
        <v>2870</v>
      </c>
      <c r="F825" s="97">
        <v>11.8667060531</v>
      </c>
      <c r="G825" s="97">
        <v>18.406372853587264</v>
      </c>
      <c r="H825" s="97">
        <v>0.8125</v>
      </c>
      <c r="I825" s="97"/>
      <c r="J825" s="97"/>
      <c r="K825" s="97"/>
      <c r="L825" s="97"/>
      <c r="M825" s="97"/>
      <c r="N825" s="97"/>
    </row>
    <row r="826" spans="1:14" x14ac:dyDescent="0.35">
      <c r="A826" s="119" t="s">
        <v>3406</v>
      </c>
      <c r="B826" s="138" t="s">
        <v>3407</v>
      </c>
      <c r="C826" s="119" t="s">
        <v>3408</v>
      </c>
      <c r="D826" s="119" t="s">
        <v>3409</v>
      </c>
      <c r="E826" s="119" t="s">
        <v>1680</v>
      </c>
      <c r="F826" s="97">
        <v>19.312652933399999</v>
      </c>
      <c r="G826" s="97">
        <v>17.791679335655481</v>
      </c>
      <c r="H826" s="97">
        <v>0.125</v>
      </c>
      <c r="I826" s="97"/>
      <c r="J826" s="97"/>
      <c r="K826" s="97"/>
      <c r="L826" s="97"/>
      <c r="M826" s="97"/>
      <c r="N826" s="97"/>
    </row>
  </sheetData>
  <autoFilter ref="A3:N168" xr:uid="{00000000-0001-0000-0100-000000000000}">
    <filterColumn colId="13">
      <filters>
        <filter val="大消费"/>
        <filter val="农林牧渔"/>
      </filters>
    </filterColumn>
  </autoFilter>
  <sortState xmlns:xlrd2="http://schemas.microsoft.com/office/spreadsheetml/2017/richdata2" ref="A257:K275">
    <sortCondition descending="1" ref="G282:G297"/>
  </sortState>
  <mergeCells count="6">
    <mergeCell ref="G812:H812"/>
    <mergeCell ref="K812:L812"/>
    <mergeCell ref="M812:N812"/>
    <mergeCell ref="J2:K2"/>
    <mergeCell ref="L2:M2"/>
    <mergeCell ref="H2:I2"/>
  </mergeCells>
  <phoneticPr fontId="2" type="noConversion"/>
  <conditionalFormatting sqref="F169:F170">
    <cfRule type="expression" dxfId="61" priority="63">
      <formula>#REF!&lt;&gt;""</formula>
    </cfRule>
  </conditionalFormatting>
  <conditionalFormatting sqref="F4:F25 G46:G168">
    <cfRule type="expression" dxfId="60" priority="61">
      <formula>#REF!&lt;&gt;""</formula>
    </cfRule>
  </conditionalFormatting>
  <conditionalFormatting sqref="G4:G25">
    <cfRule type="expression" dxfId="59" priority="60">
      <formula>#REF!&lt;&gt;""</formula>
    </cfRule>
  </conditionalFormatting>
  <conditionalFormatting sqref="H4:H25">
    <cfRule type="expression" dxfId="58" priority="58">
      <formula>#REF!&lt;&gt;""</formula>
    </cfRule>
  </conditionalFormatting>
  <conditionalFormatting sqref="I4:I25">
    <cfRule type="expression" dxfId="57" priority="57">
      <formula>#REF!&lt;&gt;""</formula>
    </cfRule>
  </conditionalFormatting>
  <conditionalFormatting sqref="J4:J25">
    <cfRule type="expression" dxfId="56" priority="56">
      <formula>#REF!&lt;&gt;""</formula>
    </cfRule>
  </conditionalFormatting>
  <conditionalFormatting sqref="K4:K25">
    <cfRule type="expression" dxfId="55" priority="55">
      <formula>#REF!&lt;&gt;""</formula>
    </cfRule>
  </conditionalFormatting>
  <conditionalFormatting sqref="L4:L25">
    <cfRule type="expression" dxfId="54" priority="54">
      <formula>#REF!&lt;&gt;""</formula>
    </cfRule>
  </conditionalFormatting>
  <conditionalFormatting sqref="M4:M25">
    <cfRule type="expression" dxfId="53" priority="53">
      <formula>#REF!&lt;&gt;""</formula>
    </cfRule>
  </conditionalFormatting>
  <conditionalFormatting sqref="H158:H168">
    <cfRule type="expression" dxfId="52" priority="16">
      <formula>#REF!&lt;&gt;""</formula>
    </cfRule>
  </conditionalFormatting>
  <conditionalFormatting sqref="G26:G45">
    <cfRule type="expression" dxfId="51" priority="52">
      <formula>#REF!&lt;&gt;""</formula>
    </cfRule>
  </conditionalFormatting>
  <conditionalFormatting sqref="F26:F45">
    <cfRule type="expression" dxfId="50" priority="51">
      <formula>#REF!&lt;&gt;""</formula>
    </cfRule>
  </conditionalFormatting>
  <conditionalFormatting sqref="H26:H45">
    <cfRule type="expression" dxfId="49" priority="50">
      <formula>#REF!&lt;&gt;""</formula>
    </cfRule>
  </conditionalFormatting>
  <conditionalFormatting sqref="J26:J45">
    <cfRule type="expression" dxfId="48" priority="49">
      <formula>#REF!&lt;&gt;""</formula>
    </cfRule>
  </conditionalFormatting>
  <conditionalFormatting sqref="L26:L45">
    <cfRule type="expression" dxfId="47" priority="48">
      <formula>#REF!&lt;&gt;""</formula>
    </cfRule>
  </conditionalFormatting>
  <conditionalFormatting sqref="I26:I45">
    <cfRule type="expression" dxfId="46" priority="46">
      <formula>#REF!&lt;&gt;""</formula>
    </cfRule>
  </conditionalFormatting>
  <conditionalFormatting sqref="K26:K45">
    <cfRule type="expression" dxfId="45" priority="45">
      <formula>#REF!&lt;&gt;""</formula>
    </cfRule>
  </conditionalFormatting>
  <conditionalFormatting sqref="M26:M45">
    <cfRule type="expression" dxfId="44" priority="44">
      <formula>#REF!&lt;&gt;""</formula>
    </cfRule>
  </conditionalFormatting>
  <conditionalFormatting sqref="F46:F70">
    <cfRule type="expression" dxfId="43" priority="43">
      <formula>#REF!&lt;&gt;""</formula>
    </cfRule>
  </conditionalFormatting>
  <conditionalFormatting sqref="H46:H69">
    <cfRule type="expression" dxfId="42" priority="41">
      <formula>#REF!&lt;&gt;""</formula>
    </cfRule>
  </conditionalFormatting>
  <conditionalFormatting sqref="J46:J69">
    <cfRule type="expression" dxfId="41" priority="40">
      <formula>#REF!&lt;&gt;""</formula>
    </cfRule>
  </conditionalFormatting>
  <conditionalFormatting sqref="L46:L69">
    <cfRule type="expression" dxfId="40" priority="39">
      <formula>#REF!&lt;&gt;""</formula>
    </cfRule>
  </conditionalFormatting>
  <conditionalFormatting sqref="I46:I70">
    <cfRule type="expression" dxfId="39" priority="37">
      <formula>#REF!&lt;&gt;""</formula>
    </cfRule>
  </conditionalFormatting>
  <conditionalFormatting sqref="K46:K70">
    <cfRule type="expression" dxfId="38" priority="36">
      <formula>#REF!&lt;&gt;""</formula>
    </cfRule>
  </conditionalFormatting>
  <conditionalFormatting sqref="M46:M70">
    <cfRule type="expression" dxfId="37" priority="35">
      <formula>#REF!&lt;&gt;""</formula>
    </cfRule>
  </conditionalFormatting>
  <conditionalFormatting sqref="A79:A86 F79:F157 H79:M157">
    <cfRule type="expression" dxfId="36" priority="33">
      <formula>$T79&lt;&gt;""</formula>
    </cfRule>
  </conditionalFormatting>
  <conditionalFormatting sqref="A87:A157 C87:D157 N87:N157">
    <cfRule type="expression" dxfId="35" priority="34">
      <formula>#REF!&lt;&gt;""</formula>
    </cfRule>
  </conditionalFormatting>
  <conditionalFormatting sqref="A71:A78">
    <cfRule type="expression" dxfId="34" priority="32">
      <formula>$T71&lt;&gt;""</formula>
    </cfRule>
  </conditionalFormatting>
  <conditionalFormatting sqref="C79:C86">
    <cfRule type="expression" dxfId="33" priority="30">
      <formula>$T79&lt;&gt;""</formula>
    </cfRule>
  </conditionalFormatting>
  <conditionalFormatting sqref="C71:C78">
    <cfRule type="expression" dxfId="32" priority="29">
      <formula>$T71&lt;&gt;""</formula>
    </cfRule>
  </conditionalFormatting>
  <conditionalFormatting sqref="D79:D86">
    <cfRule type="expression" dxfId="31" priority="27">
      <formula>$T79&lt;&gt;""</formula>
    </cfRule>
  </conditionalFormatting>
  <conditionalFormatting sqref="D71:D78">
    <cfRule type="expression" dxfId="30" priority="26">
      <formula>$T71&lt;&gt;""</formula>
    </cfRule>
  </conditionalFormatting>
  <conditionalFormatting sqref="F71:F78">
    <cfRule type="expression" dxfId="29" priority="23">
      <formula>$T71&lt;&gt;""</formula>
    </cfRule>
  </conditionalFormatting>
  <conditionalFormatting sqref="A158:A168">
    <cfRule type="expression" dxfId="28" priority="22">
      <formula>#REF!&lt;&gt;""</formula>
    </cfRule>
  </conditionalFormatting>
  <conditionalFormatting sqref="C158:C168">
    <cfRule type="expression" dxfId="27" priority="21">
      <formula>#REF!&lt;&gt;""</formula>
    </cfRule>
  </conditionalFormatting>
  <conditionalFormatting sqref="D158:D168">
    <cfRule type="expression" dxfId="26" priority="20">
      <formula>#REF!&lt;&gt;""</formula>
    </cfRule>
  </conditionalFormatting>
  <conditionalFormatting sqref="F158:F168">
    <cfRule type="expression" dxfId="25" priority="19">
      <formula>#REF!&lt;&gt;""</formula>
    </cfRule>
  </conditionalFormatting>
  <conditionalFormatting sqref="H71:H78">
    <cfRule type="expression" dxfId="24" priority="17">
      <formula>$T71&lt;&gt;""</formula>
    </cfRule>
  </conditionalFormatting>
  <conditionalFormatting sqref="I71:I78">
    <cfRule type="expression" dxfId="23" priority="14">
      <formula>$T71&lt;&gt;""</formula>
    </cfRule>
  </conditionalFormatting>
  <conditionalFormatting sqref="J71:J78">
    <cfRule type="expression" dxfId="22" priority="12">
      <formula>$T71&lt;&gt;""</formula>
    </cfRule>
  </conditionalFormatting>
  <conditionalFormatting sqref="K71:K78">
    <cfRule type="expression" dxfId="21" priority="10">
      <formula>$T71&lt;&gt;""</formula>
    </cfRule>
  </conditionalFormatting>
  <conditionalFormatting sqref="L71:L78">
    <cfRule type="expression" dxfId="20" priority="8">
      <formula>$T71&lt;&gt;""</formula>
    </cfRule>
  </conditionalFormatting>
  <conditionalFormatting sqref="M71:M78">
    <cfRule type="expression" dxfId="19" priority="6">
      <formula>$T71&lt;&gt;""</formula>
    </cfRule>
  </conditionalFormatting>
  <conditionalFormatting sqref="N79:N86">
    <cfRule type="expression" dxfId="18" priority="4">
      <formula>$T79&lt;&gt;""</formula>
    </cfRule>
  </conditionalFormatting>
  <conditionalFormatting sqref="N71:N78">
    <cfRule type="expression" dxfId="17" priority="3">
      <formula>$T71&lt;&gt;""</formula>
    </cfRule>
  </conditionalFormatting>
  <conditionalFormatting sqref="N158:N168">
    <cfRule type="expression" dxfId="16" priority="2">
      <formula>#REF!&lt;&gt;""</formula>
    </cfRule>
  </conditionalFormatting>
  <conditionalFormatting sqref="N70">
    <cfRule type="expression" dxfId="15" priority="1">
      <formula>$T70&lt;&gt;""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"/>
  <sheetViews>
    <sheetView workbookViewId="0">
      <selection activeCell="C9" sqref="C9"/>
    </sheetView>
  </sheetViews>
  <sheetFormatPr defaultRowHeight="14.15" x14ac:dyDescent="0.35"/>
  <cols>
    <col min="3" max="3" width="21.35546875" bestFit="1" customWidth="1"/>
  </cols>
  <sheetData>
    <row r="1" spans="1:6" x14ac:dyDescent="0.35">
      <c r="A1" s="67" t="s">
        <v>1</v>
      </c>
      <c r="B1" s="68" t="s">
        <v>1969</v>
      </c>
      <c r="C1" s="68" t="s">
        <v>2</v>
      </c>
      <c r="D1" s="67" t="s">
        <v>1970</v>
      </c>
      <c r="E1" s="67" t="s">
        <v>1971</v>
      </c>
      <c r="F1" s="67" t="s">
        <v>1972</v>
      </c>
    </row>
    <row r="2" spans="1:6" x14ac:dyDescent="0.35">
      <c r="A2" s="67" t="s">
        <v>1973</v>
      </c>
      <c r="B2" s="68" t="s">
        <v>1974</v>
      </c>
      <c r="C2" s="67" t="s">
        <v>1975</v>
      </c>
      <c r="D2" s="69" t="s">
        <v>1645</v>
      </c>
      <c r="E2" s="70" t="s">
        <v>1976</v>
      </c>
      <c r="F2" s="69" t="s">
        <v>1755</v>
      </c>
    </row>
    <row r="3" spans="1:6" ht="23.15" x14ac:dyDescent="0.35">
      <c r="A3" s="67" t="s">
        <v>1977</v>
      </c>
      <c r="B3" s="68" t="s">
        <v>1978</v>
      </c>
      <c r="C3" s="67" t="s">
        <v>1979</v>
      </c>
      <c r="D3" s="69" t="s">
        <v>1645</v>
      </c>
      <c r="E3" s="70" t="s">
        <v>1976</v>
      </c>
      <c r="F3" s="69" t="s">
        <v>1755</v>
      </c>
    </row>
    <row r="4" spans="1:6" x14ac:dyDescent="0.35">
      <c r="A4" s="67" t="s">
        <v>1980</v>
      </c>
      <c r="B4" s="68" t="s">
        <v>1981</v>
      </c>
      <c r="C4" s="67" t="s">
        <v>1982</v>
      </c>
      <c r="D4" s="69" t="s">
        <v>1645</v>
      </c>
      <c r="E4" s="70" t="s">
        <v>1976</v>
      </c>
      <c r="F4" s="69" t="s">
        <v>1666</v>
      </c>
    </row>
    <row r="5" spans="1:6" x14ac:dyDescent="0.35">
      <c r="A5" s="67" t="s">
        <v>1983</v>
      </c>
      <c r="B5" s="68" t="s">
        <v>1984</v>
      </c>
      <c r="C5" s="67" t="s">
        <v>1985</v>
      </c>
      <c r="D5" s="69" t="s">
        <v>1645</v>
      </c>
      <c r="E5" s="70" t="s">
        <v>1976</v>
      </c>
      <c r="F5" s="69" t="s">
        <v>1702</v>
      </c>
    </row>
    <row r="6" spans="1:6" x14ac:dyDescent="0.35">
      <c r="A6" s="67" t="s">
        <v>1986</v>
      </c>
      <c r="B6" s="68" t="s">
        <v>1987</v>
      </c>
      <c r="C6" s="67" t="s">
        <v>1988</v>
      </c>
      <c r="D6" s="69" t="s">
        <v>1645</v>
      </c>
      <c r="E6" s="70" t="s">
        <v>1976</v>
      </c>
      <c r="F6" s="69" t="s">
        <v>1889</v>
      </c>
    </row>
    <row r="7" spans="1:6" x14ac:dyDescent="0.35">
      <c r="A7" s="68" t="s">
        <v>1989</v>
      </c>
      <c r="B7" s="68" t="s">
        <v>1990</v>
      </c>
      <c r="C7" s="67" t="s">
        <v>1991</v>
      </c>
      <c r="D7" s="69" t="s">
        <v>1645</v>
      </c>
      <c r="E7" s="70" t="s">
        <v>1976</v>
      </c>
      <c r="F7" s="69" t="s">
        <v>1913</v>
      </c>
    </row>
    <row r="8" spans="1:6" x14ac:dyDescent="0.35">
      <c r="A8" s="67" t="s">
        <v>1992</v>
      </c>
      <c r="B8" s="68" t="s">
        <v>1993</v>
      </c>
      <c r="C8" s="67" t="s">
        <v>1994</v>
      </c>
      <c r="D8" s="69" t="s">
        <v>1645</v>
      </c>
      <c r="E8" s="70" t="s">
        <v>1976</v>
      </c>
      <c r="F8" s="69" t="s">
        <v>1913</v>
      </c>
    </row>
    <row r="9" spans="1:6" x14ac:dyDescent="0.35">
      <c r="A9" s="67" t="s">
        <v>1995</v>
      </c>
      <c r="B9" s="68" t="s">
        <v>1996</v>
      </c>
      <c r="C9" s="67" t="s">
        <v>1997</v>
      </c>
      <c r="D9" s="69" t="s">
        <v>1645</v>
      </c>
      <c r="E9" s="70" t="s">
        <v>1976</v>
      </c>
      <c r="F9" s="69" t="s">
        <v>1998</v>
      </c>
    </row>
    <row r="10" spans="1:6" x14ac:dyDescent="0.35">
      <c r="A10" s="67" t="s">
        <v>1999</v>
      </c>
      <c r="B10" s="68" t="s">
        <v>2000</v>
      </c>
      <c r="C10" s="67" t="s">
        <v>2001</v>
      </c>
      <c r="D10" s="69" t="s">
        <v>1645</v>
      </c>
      <c r="E10" s="70" t="s">
        <v>1976</v>
      </c>
      <c r="F10" s="69" t="s">
        <v>1710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7"/>
  <sheetViews>
    <sheetView topLeftCell="A3" workbookViewId="0">
      <selection activeCell="B11" sqref="B11:B40"/>
    </sheetView>
  </sheetViews>
  <sheetFormatPr defaultColWidth="9" defaultRowHeight="14.15" x14ac:dyDescent="0.35"/>
  <cols>
    <col min="1" max="1" width="10.5" style="9" bestFit="1" customWidth="1"/>
    <col min="2" max="2" width="32" style="9" customWidth="1"/>
    <col min="3" max="3" width="74.5703125" style="21" bestFit="1" customWidth="1"/>
    <col min="4" max="4" width="20.5" style="9" bestFit="1" customWidth="1"/>
    <col min="5" max="5" width="15" style="21" bestFit="1" customWidth="1"/>
    <col min="6" max="6" width="19.35546875" style="21" bestFit="1" customWidth="1"/>
    <col min="7" max="7" width="16.140625" style="21" bestFit="1" customWidth="1"/>
    <col min="8" max="8" width="11.640625" style="21" bestFit="1" customWidth="1"/>
    <col min="9" max="9" width="21.640625" style="21" bestFit="1" customWidth="1"/>
    <col min="10" max="10" width="33.85546875" style="21" bestFit="1" customWidth="1"/>
    <col min="11" max="11" width="16.140625" style="9" bestFit="1" customWidth="1"/>
    <col min="12" max="12" width="9.5" style="21" bestFit="1" customWidth="1"/>
    <col min="13" max="13" width="8.85546875" customWidth="1"/>
    <col min="14" max="16384" width="9" style="9"/>
  </cols>
  <sheetData>
    <row r="1" spans="1:13" x14ac:dyDescent="0.35">
      <c r="A1" s="229" t="s">
        <v>390</v>
      </c>
      <c r="B1" s="229"/>
    </row>
    <row r="2" spans="1:13" x14ac:dyDescent="0.35">
      <c r="A2" s="229" t="s">
        <v>389</v>
      </c>
      <c r="B2" s="229" t="s">
        <v>389</v>
      </c>
    </row>
    <row r="3" spans="1:13" x14ac:dyDescent="0.35">
      <c r="A3" s="229" t="s">
        <v>388</v>
      </c>
      <c r="B3" s="229" t="s">
        <v>388</v>
      </c>
    </row>
    <row r="4" spans="1:13" x14ac:dyDescent="0.35">
      <c r="A4" s="229" t="s">
        <v>387</v>
      </c>
      <c r="B4" s="229" t="s">
        <v>387</v>
      </c>
    </row>
    <row r="5" spans="1:13" x14ac:dyDescent="0.35">
      <c r="A5" s="229" t="s">
        <v>386</v>
      </c>
      <c r="B5" s="229" t="s">
        <v>386</v>
      </c>
    </row>
    <row r="6" spans="1:13" x14ac:dyDescent="0.35">
      <c r="A6" s="229" t="s">
        <v>385</v>
      </c>
      <c r="B6" s="229" t="s">
        <v>385</v>
      </c>
    </row>
    <row r="7" spans="1:13" x14ac:dyDescent="0.35">
      <c r="A7" s="229" t="s">
        <v>384</v>
      </c>
      <c r="B7" s="229" t="s">
        <v>384</v>
      </c>
    </row>
    <row r="8" spans="1:13" x14ac:dyDescent="0.35">
      <c r="A8" s="27"/>
      <c r="B8" s="27"/>
    </row>
    <row r="9" spans="1:13" x14ac:dyDescent="0.35">
      <c r="A9" s="4" t="s">
        <v>83</v>
      </c>
      <c r="B9" s="3">
        <v>20210930</v>
      </c>
    </row>
    <row r="10" spans="1:13" x14ac:dyDescent="0.35">
      <c r="A10" s="9" t="s">
        <v>1</v>
      </c>
      <c r="B10" s="9" t="s">
        <v>383</v>
      </c>
      <c r="C10" s="21" t="s">
        <v>382</v>
      </c>
      <c r="D10" s="26" t="s">
        <v>381</v>
      </c>
      <c r="E10" s="25" t="s">
        <v>380</v>
      </c>
      <c r="F10" s="25" t="s">
        <v>379</v>
      </c>
      <c r="G10" s="25" t="s">
        <v>378</v>
      </c>
      <c r="H10" s="25" t="s">
        <v>377</v>
      </c>
      <c r="I10" s="25" t="s">
        <v>376</v>
      </c>
      <c r="J10" s="25" t="s">
        <v>375</v>
      </c>
      <c r="K10" s="25" t="s">
        <v>374</v>
      </c>
      <c r="L10" s="25" t="s">
        <v>373</v>
      </c>
    </row>
    <row r="11" spans="1:13" x14ac:dyDescent="0.35">
      <c r="A11" s="195" t="s">
        <v>294</v>
      </c>
      <c r="B11" s="195" t="s">
        <v>293</v>
      </c>
      <c r="C11" s="196" t="s">
        <v>292</v>
      </c>
      <c r="D11" s="197" t="s">
        <v>282</v>
      </c>
      <c r="E11" s="204">
        <v>27.168488284699997</v>
      </c>
      <c r="F11" s="204">
        <v>25.288780272006989</v>
      </c>
      <c r="G11" s="199">
        <v>-3.5990888382687811</v>
      </c>
      <c r="H11" s="199">
        <v>14.210215286554941</v>
      </c>
      <c r="I11" s="199">
        <v>54.54545454545454</v>
      </c>
      <c r="J11" s="200">
        <v>13.678414853133884</v>
      </c>
      <c r="K11" s="201">
        <v>0</v>
      </c>
      <c r="L11" s="202">
        <v>70.833333333333343</v>
      </c>
      <c r="M11" t="str">
        <f>[1]!f_dq_status(A11,"")</f>
        <v>开放申购|开放赎回</v>
      </c>
    </row>
    <row r="12" spans="1:13" x14ac:dyDescent="0.35">
      <c r="A12" s="195" t="s">
        <v>297</v>
      </c>
      <c r="B12" s="195" t="s">
        <v>296</v>
      </c>
      <c r="C12" s="196" t="s">
        <v>295</v>
      </c>
      <c r="D12" s="197" t="s">
        <v>282</v>
      </c>
      <c r="E12" s="204">
        <v>42.011058441799996</v>
      </c>
      <c r="F12" s="204">
        <v>26.234885811805725</v>
      </c>
      <c r="G12" s="199">
        <v>-3.6669075144508749</v>
      </c>
      <c r="H12" s="199">
        <v>13.884378625387786</v>
      </c>
      <c r="I12" s="199">
        <v>55.959595959595966</v>
      </c>
      <c r="J12" s="200">
        <v>13.678414853133884</v>
      </c>
      <c r="K12" s="201">
        <v>0</v>
      </c>
      <c r="L12" s="202">
        <v>70.833333333333343</v>
      </c>
      <c r="M12" t="str">
        <f>[1]!f_dq_status(A12,"")</f>
        <v>开放申购|开放赎回</v>
      </c>
    </row>
    <row r="13" spans="1:13" s="197" customFormat="1" x14ac:dyDescent="0.35">
      <c r="A13" s="5" t="s">
        <v>330</v>
      </c>
      <c r="B13" s="5" t="s">
        <v>329</v>
      </c>
      <c r="C13" s="21" t="s">
        <v>328</v>
      </c>
      <c r="D13" s="9" t="s">
        <v>282</v>
      </c>
      <c r="E13" s="24">
        <v>14.247724309200001</v>
      </c>
      <c r="F13" s="24">
        <v>33.893187999725342</v>
      </c>
      <c r="G13" s="6">
        <v>-3.8408179077323581</v>
      </c>
      <c r="H13" s="6">
        <v>16.866524256014781</v>
      </c>
      <c r="I13" s="6">
        <v>45.454545454545453</v>
      </c>
      <c r="J13" s="23">
        <v>13.678414853133884</v>
      </c>
      <c r="K13" s="22">
        <v>9.1944507878644917</v>
      </c>
      <c r="L13" s="8">
        <v>75</v>
      </c>
      <c r="M13" t="str">
        <f>[1]!f_dq_status(A13,"")</f>
        <v>开放申购|开放赎回</v>
      </c>
    </row>
    <row r="14" spans="1:13" x14ac:dyDescent="0.35">
      <c r="A14" s="5" t="s">
        <v>339</v>
      </c>
      <c r="B14" s="5" t="s">
        <v>338</v>
      </c>
      <c r="C14" s="21" t="s">
        <v>337</v>
      </c>
      <c r="D14" s="9" t="s">
        <v>282</v>
      </c>
      <c r="E14" s="24">
        <v>180.02747314169997</v>
      </c>
      <c r="F14" s="24">
        <v>19.236449718475342</v>
      </c>
      <c r="G14" s="6">
        <v>-3.2945736434108577</v>
      </c>
      <c r="H14" s="6">
        <v>15.595828422458444</v>
      </c>
      <c r="I14" s="6">
        <v>49.696969696969695</v>
      </c>
      <c r="J14" s="23">
        <v>13.678414853133884</v>
      </c>
      <c r="K14" s="22">
        <v>3.493555672499848</v>
      </c>
      <c r="L14" s="8">
        <v>75</v>
      </c>
      <c r="M14" t="str">
        <f>[1]!f_dq_status(A14,"")</f>
        <v>暂停大额申购|开放赎回</v>
      </c>
    </row>
    <row r="15" spans="1:13" s="197" customFormat="1" x14ac:dyDescent="0.35">
      <c r="A15" s="5" t="s">
        <v>351</v>
      </c>
      <c r="B15" s="5" t="s">
        <v>350</v>
      </c>
      <c r="C15" s="21" t="s">
        <v>349</v>
      </c>
      <c r="D15" s="9" t="s">
        <v>282</v>
      </c>
      <c r="E15" s="24">
        <v>13.586163512400001</v>
      </c>
      <c r="F15" s="24">
        <v>23.023569941520691</v>
      </c>
      <c r="G15" s="6">
        <v>-2.7895181741335695</v>
      </c>
      <c r="H15" s="6">
        <v>23.447296869989412</v>
      </c>
      <c r="I15" s="6">
        <v>25.858585858585858</v>
      </c>
      <c r="J15" s="23">
        <v>13.678414853133884</v>
      </c>
      <c r="K15" s="22">
        <v>11.99543931966199</v>
      </c>
      <c r="L15" s="8">
        <v>79.166666666666657</v>
      </c>
      <c r="M15" t="str">
        <f>[1]!f_dq_status(A15,"")</f>
        <v>暂停大额申购|开放赎回</v>
      </c>
    </row>
    <row r="16" spans="1:13" x14ac:dyDescent="0.35">
      <c r="A16" s="195" t="s">
        <v>309</v>
      </c>
      <c r="B16" s="195" t="s">
        <v>308</v>
      </c>
      <c r="C16" s="196" t="s">
        <v>307</v>
      </c>
      <c r="D16" s="197" t="s">
        <v>282</v>
      </c>
      <c r="E16" s="204">
        <v>168.23363741610001</v>
      </c>
      <c r="F16" s="204">
        <v>32.451414167881012</v>
      </c>
      <c r="G16" s="199">
        <v>-4.2723631508678164</v>
      </c>
      <c r="H16" s="199">
        <v>29.591639003584667</v>
      </c>
      <c r="I16" s="199">
        <v>18.787878787878785</v>
      </c>
      <c r="J16" s="200">
        <v>13.678414853133884</v>
      </c>
      <c r="K16" s="201">
        <v>1.8049898026572639</v>
      </c>
      <c r="L16" s="202">
        <v>70.833333333333343</v>
      </c>
      <c r="M16" t="str">
        <f>[1]!f_dq_status(A16,"")</f>
        <v>暂停大额申购|开放赎回</v>
      </c>
    </row>
    <row r="17" spans="1:13" x14ac:dyDescent="0.35">
      <c r="A17" s="5" t="s">
        <v>300</v>
      </c>
      <c r="B17" s="5" t="s">
        <v>299</v>
      </c>
      <c r="C17" s="21" t="s">
        <v>298</v>
      </c>
      <c r="D17" s="9" t="s">
        <v>282</v>
      </c>
      <c r="E17" s="24">
        <v>16.563060819100002</v>
      </c>
      <c r="F17" s="24">
        <v>18.84662327170372</v>
      </c>
      <c r="G17" s="6">
        <v>-3.1681559707554952</v>
      </c>
      <c r="H17" s="6">
        <v>16.357504215851602</v>
      </c>
      <c r="I17" s="6">
        <v>47.474747474747474</v>
      </c>
      <c r="J17" s="23">
        <v>13.678414853133884</v>
      </c>
      <c r="K17" s="22">
        <v>0</v>
      </c>
      <c r="L17" s="8">
        <v>70.833333333333343</v>
      </c>
      <c r="M17" t="str">
        <f>[1]!f_dq_status(A17,"")</f>
        <v>开放申购|开放赎回</v>
      </c>
    </row>
    <row r="18" spans="1:13" x14ac:dyDescent="0.35">
      <c r="A18" s="195" t="s">
        <v>321</v>
      </c>
      <c r="B18" s="195" t="s">
        <v>320</v>
      </c>
      <c r="C18" s="196" t="s">
        <v>319</v>
      </c>
      <c r="D18" s="197" t="s">
        <v>282</v>
      </c>
      <c r="E18" s="204">
        <v>22.9709521023</v>
      </c>
      <c r="F18" s="204">
        <v>17.873129099607468</v>
      </c>
      <c r="G18" s="199">
        <v>-2.752880921895021</v>
      </c>
      <c r="H18" s="199">
        <v>18.020477815699653</v>
      </c>
      <c r="I18" s="199">
        <v>40.202020202020201</v>
      </c>
      <c r="J18" s="200">
        <v>13.678414853133884</v>
      </c>
      <c r="K18" s="201">
        <v>3.4743009190293468</v>
      </c>
      <c r="L18" s="202">
        <v>70.833333333333343</v>
      </c>
      <c r="M18" t="str">
        <f>[1]!f_dq_status(A18,"")</f>
        <v>开放申购|开放赎回</v>
      </c>
    </row>
    <row r="19" spans="1:13" x14ac:dyDescent="0.35">
      <c r="A19" s="5" t="s">
        <v>327</v>
      </c>
      <c r="B19" s="5" t="s">
        <v>326</v>
      </c>
      <c r="C19" s="21" t="s">
        <v>325</v>
      </c>
      <c r="D19" s="9" t="s">
        <v>282</v>
      </c>
      <c r="E19" s="24">
        <v>94.917261413299997</v>
      </c>
      <c r="F19" s="24">
        <v>18.78079673636239</v>
      </c>
      <c r="G19" s="6">
        <v>-4.5260461144321082</v>
      </c>
      <c r="H19" s="6">
        <v>20.761205425577405</v>
      </c>
      <c r="I19" s="6">
        <v>31.91919191919192</v>
      </c>
      <c r="J19" s="23">
        <v>13.678414853133884</v>
      </c>
      <c r="K19" s="22">
        <v>5.5007381399948416</v>
      </c>
      <c r="L19" s="8">
        <v>75</v>
      </c>
      <c r="M19" t="str">
        <f>[1]!f_dq_status(A19,"")</f>
        <v>开放申购|开放赎回</v>
      </c>
    </row>
    <row r="20" spans="1:13" x14ac:dyDescent="0.35">
      <c r="A20" s="5" t="s">
        <v>333</v>
      </c>
      <c r="B20" s="5" t="s">
        <v>332</v>
      </c>
      <c r="C20" s="21" t="s">
        <v>331</v>
      </c>
      <c r="D20" s="9" t="s">
        <v>282</v>
      </c>
      <c r="E20" s="24">
        <v>222.2039790003</v>
      </c>
      <c r="F20" s="24">
        <v>20.364215567708015</v>
      </c>
      <c r="G20" s="6">
        <v>-4.1042974408498401</v>
      </c>
      <c r="H20" s="6">
        <v>19.253208868144693</v>
      </c>
      <c r="I20" s="6">
        <v>33.737373737373737</v>
      </c>
      <c r="J20" s="23">
        <v>13.678414853133884</v>
      </c>
      <c r="K20" s="22">
        <v>4.1008266553083184</v>
      </c>
      <c r="L20" s="8">
        <v>75</v>
      </c>
      <c r="M20" t="str">
        <f>[1]!f_dq_status(A20,"")</f>
        <v>开放申购|开放赎回</v>
      </c>
    </row>
    <row r="21" spans="1:13" x14ac:dyDescent="0.35">
      <c r="A21" s="195" t="s">
        <v>366</v>
      </c>
      <c r="B21" s="195" t="s">
        <v>365</v>
      </c>
      <c r="C21" s="196" t="s">
        <v>364</v>
      </c>
      <c r="D21" s="197" t="s">
        <v>282</v>
      </c>
      <c r="E21" s="198">
        <v>18.7101547189</v>
      </c>
      <c r="F21" s="198">
        <v>12.203943226486444</v>
      </c>
      <c r="G21" s="199">
        <v>-2.2156573116691303</v>
      </c>
      <c r="H21" s="199">
        <v>14.559386973180091</v>
      </c>
      <c r="I21" s="199">
        <v>52.929292929292927</v>
      </c>
      <c r="J21" s="200">
        <v>13.678414853133884</v>
      </c>
      <c r="K21" s="201">
        <v>0</v>
      </c>
      <c r="L21" s="202">
        <v>83.333333333333343</v>
      </c>
      <c r="M21" t="str">
        <f>[1]!f_dq_status(A21,"")</f>
        <v>开放申购|开放赎回</v>
      </c>
    </row>
    <row r="22" spans="1:13" x14ac:dyDescent="0.35">
      <c r="A22" s="5" t="s">
        <v>291</v>
      </c>
      <c r="B22" s="65" t="s">
        <v>290</v>
      </c>
      <c r="C22" s="21" t="s">
        <v>289</v>
      </c>
      <c r="D22" s="9" t="s">
        <v>282</v>
      </c>
      <c r="E22" s="24">
        <v>19.3435373059</v>
      </c>
      <c r="F22" s="24">
        <v>19.017889710143209</v>
      </c>
      <c r="G22" s="6">
        <v>-5.4726368159204029</v>
      </c>
      <c r="H22" s="6">
        <v>16.841727264565957</v>
      </c>
      <c r="I22" s="6">
        <v>45.050505050505052</v>
      </c>
      <c r="J22" s="23">
        <v>13.678414853133884</v>
      </c>
      <c r="K22" s="22">
        <v>9.4001938282787023</v>
      </c>
      <c r="L22" s="8">
        <v>70.833333333333343</v>
      </c>
      <c r="M22" t="str">
        <f>[1]!f_dq_status(A22,"")</f>
        <v>开放申购|开放赎回</v>
      </c>
    </row>
    <row r="23" spans="1:13" x14ac:dyDescent="0.35">
      <c r="A23" s="5" t="s">
        <v>306</v>
      </c>
      <c r="B23" s="5" t="s">
        <v>305</v>
      </c>
      <c r="C23" s="21" t="s">
        <v>304</v>
      </c>
      <c r="D23" s="9" t="s">
        <v>282</v>
      </c>
      <c r="E23" s="24">
        <v>32.189326375900002</v>
      </c>
      <c r="F23" s="24">
        <v>18.624039858579636</v>
      </c>
      <c r="G23" s="6">
        <v>-3.3579583613163133</v>
      </c>
      <c r="H23" s="6">
        <v>18.405787067893392</v>
      </c>
      <c r="I23" s="6">
        <v>38.383838383838381</v>
      </c>
      <c r="J23" s="23">
        <v>13.678414853133884</v>
      </c>
      <c r="K23" s="22">
        <v>7.1476177324498957</v>
      </c>
      <c r="L23" s="8">
        <v>70.833333333333343</v>
      </c>
      <c r="M23" t="str">
        <f>[1]!f_dq_status(A23,"")</f>
        <v>开放申购|开放赎回</v>
      </c>
    </row>
    <row r="24" spans="1:13" x14ac:dyDescent="0.35">
      <c r="A24" s="5" t="s">
        <v>357</v>
      </c>
      <c r="B24" s="65" t="s">
        <v>356</v>
      </c>
      <c r="C24" s="21" t="s">
        <v>355</v>
      </c>
      <c r="D24" s="9" t="s">
        <v>282</v>
      </c>
      <c r="E24" s="24">
        <v>16.033789695899998</v>
      </c>
      <c r="F24" s="24">
        <v>18.691303670406342</v>
      </c>
      <c r="G24" s="6">
        <v>-5.4899645808736661</v>
      </c>
      <c r="H24" s="6">
        <v>16.923892974591094</v>
      </c>
      <c r="I24" s="6">
        <v>44.444444444444443</v>
      </c>
      <c r="J24" s="23">
        <v>13.678414853133884</v>
      </c>
      <c r="K24" s="22">
        <v>9.4469868242523258</v>
      </c>
      <c r="L24" s="8">
        <v>79.166666666666657</v>
      </c>
      <c r="M24" t="str">
        <f>[1]!f_dq_status(A24,"")</f>
        <v>开放申购|开放赎回</v>
      </c>
    </row>
    <row r="25" spans="1:13" x14ac:dyDescent="0.35">
      <c r="A25" s="5" t="s">
        <v>348</v>
      </c>
      <c r="B25" s="5" t="s">
        <v>347</v>
      </c>
      <c r="C25" s="21" t="s">
        <v>346</v>
      </c>
      <c r="D25" s="9" t="s">
        <v>282</v>
      </c>
      <c r="E25" s="24">
        <v>199.168576237</v>
      </c>
      <c r="F25" s="24">
        <v>26.876986619085073</v>
      </c>
      <c r="G25" s="6">
        <v>-4.6427944532209819</v>
      </c>
      <c r="H25" s="6">
        <v>19.789201881991286</v>
      </c>
      <c r="I25" s="6">
        <v>33.131313131313135</v>
      </c>
      <c r="J25" s="23">
        <v>13.678414853133884</v>
      </c>
      <c r="K25" s="22">
        <v>1.0043753074880799</v>
      </c>
      <c r="L25" s="8">
        <v>75</v>
      </c>
      <c r="M25" t="str">
        <f>[1]!f_dq_status(A25,"")</f>
        <v>开放申购|开放赎回</v>
      </c>
    </row>
    <row r="26" spans="1:13" x14ac:dyDescent="0.35">
      <c r="A26" s="5" t="s">
        <v>315</v>
      </c>
      <c r="B26" s="5" t="s">
        <v>314</v>
      </c>
      <c r="C26" s="21" t="s">
        <v>313</v>
      </c>
      <c r="D26" s="9" t="s">
        <v>282</v>
      </c>
      <c r="E26" s="24">
        <v>23.358333534099998</v>
      </c>
      <c r="F26" s="24">
        <v>19.378939509391785</v>
      </c>
      <c r="G26" s="6">
        <v>-5.8945447606687384</v>
      </c>
      <c r="H26" s="6">
        <v>17.992169378698943</v>
      </c>
      <c r="I26" s="6">
        <v>40.80808080808081</v>
      </c>
      <c r="J26" s="23">
        <v>13.678414853133884</v>
      </c>
      <c r="K26" s="22">
        <v>5.6450088704960564</v>
      </c>
      <c r="L26" s="8">
        <v>70.833333333333343</v>
      </c>
      <c r="M26" t="str">
        <f>[1]!f_dq_status(A26,"")</f>
        <v>开放申购|开放赎回</v>
      </c>
    </row>
    <row r="27" spans="1:13" x14ac:dyDescent="0.35">
      <c r="A27" s="5" t="s">
        <v>336</v>
      </c>
      <c r="B27" s="5" t="s">
        <v>335</v>
      </c>
      <c r="C27" s="21" t="s">
        <v>334</v>
      </c>
      <c r="D27" s="9" t="s">
        <v>282</v>
      </c>
      <c r="E27" s="24">
        <v>88.559946535499989</v>
      </c>
      <c r="F27" s="24">
        <v>17.517635852098465</v>
      </c>
      <c r="G27" s="6">
        <v>-3.3163623597415612</v>
      </c>
      <c r="H27" s="6">
        <v>20.0539985431388</v>
      </c>
      <c r="I27" s="6">
        <v>32.727272727272727</v>
      </c>
      <c r="J27" s="23">
        <v>13.678414853133884</v>
      </c>
      <c r="K27" s="22">
        <v>10.994247829742131</v>
      </c>
      <c r="L27" s="8">
        <v>75</v>
      </c>
      <c r="M27" t="str">
        <f>[1]!f_dq_status(A27,"")</f>
        <v>暂停大额申购|开放赎回</v>
      </c>
    </row>
    <row r="28" spans="1:13" x14ac:dyDescent="0.35">
      <c r="A28" s="5" t="s">
        <v>369</v>
      </c>
      <c r="B28" s="5" t="s">
        <v>368</v>
      </c>
      <c r="C28" s="21" t="s">
        <v>367</v>
      </c>
      <c r="D28" s="9" t="s">
        <v>282</v>
      </c>
      <c r="E28" s="24">
        <v>16.845280175700001</v>
      </c>
      <c r="F28" s="24">
        <v>18.554459780454636</v>
      </c>
      <c r="G28" s="6">
        <v>-3.3599088838268738</v>
      </c>
      <c r="H28" s="6">
        <v>24.97408610324096</v>
      </c>
      <c r="I28" s="6">
        <v>23.434343434343436</v>
      </c>
      <c r="J28" s="23">
        <v>13.678414853133884</v>
      </c>
      <c r="K28" s="22">
        <v>23.805718623693721</v>
      </c>
      <c r="L28" s="8">
        <v>83.333333333333343</v>
      </c>
      <c r="M28" t="str">
        <f>[1]!f_dq_status(A28,"")</f>
        <v>暂停大额申购|开放赎回</v>
      </c>
    </row>
    <row r="29" spans="1:13" s="210" customFormat="1" x14ac:dyDescent="0.35">
      <c r="A29" s="71" t="s">
        <v>324</v>
      </c>
      <c r="B29" s="71" t="s">
        <v>323</v>
      </c>
      <c r="C29" s="205" t="s">
        <v>322</v>
      </c>
      <c r="D29" s="206" t="s">
        <v>282</v>
      </c>
      <c r="E29" s="207">
        <v>23.212231581100003</v>
      </c>
      <c r="F29" s="207">
        <v>18.674975633621216</v>
      </c>
      <c r="G29" s="52">
        <v>-4.7649572649572569</v>
      </c>
      <c r="H29" s="52">
        <v>20.058351314957338</v>
      </c>
      <c r="I29" s="52">
        <v>32.323232323232325</v>
      </c>
      <c r="J29" s="208">
        <v>13.678414853133884</v>
      </c>
      <c r="K29" s="209">
        <v>5.6238022416720099</v>
      </c>
      <c r="L29" s="54">
        <v>70.833333333333343</v>
      </c>
      <c r="M29" t="str">
        <f>[1]!f_dq_status(A29,"")</f>
        <v>开放申购|开放赎回</v>
      </c>
    </row>
    <row r="30" spans="1:13" x14ac:dyDescent="0.35">
      <c r="A30" s="5" t="s">
        <v>285</v>
      </c>
      <c r="B30" s="5" t="s">
        <v>284</v>
      </c>
      <c r="C30" s="21" t="s">
        <v>283</v>
      </c>
      <c r="D30" s="9" t="s">
        <v>282</v>
      </c>
      <c r="E30" s="24">
        <v>10.2506639078</v>
      </c>
      <c r="F30" s="24">
        <v>18.605675801634789</v>
      </c>
      <c r="G30" s="6">
        <v>-3.763390777829529</v>
      </c>
      <c r="H30" s="6">
        <v>15.11616508185471</v>
      </c>
      <c r="I30" s="6">
        <v>50.909090909090907</v>
      </c>
      <c r="J30" s="23">
        <v>13.678414853133884</v>
      </c>
      <c r="K30" s="22">
        <v>12.806487577854289</v>
      </c>
      <c r="L30" s="8">
        <v>70.833333333333343</v>
      </c>
      <c r="M30" t="str">
        <f>[1]!f_dq_status(A30,"")</f>
        <v>开放申购|开放赎回</v>
      </c>
    </row>
    <row r="31" spans="1:13" x14ac:dyDescent="0.35">
      <c r="A31" s="5" t="s">
        <v>345</v>
      </c>
      <c r="B31" s="71" t="s">
        <v>344</v>
      </c>
      <c r="C31" s="21" t="s">
        <v>343</v>
      </c>
      <c r="D31" s="9" t="s">
        <v>282</v>
      </c>
      <c r="E31" s="24">
        <v>74.530450663300002</v>
      </c>
      <c r="F31" s="24">
        <v>26.720615237951279</v>
      </c>
      <c r="G31" s="6">
        <v>-2.5759230877565678</v>
      </c>
      <c r="H31" s="6">
        <v>29.742370750549576</v>
      </c>
      <c r="I31" s="6">
        <v>18.383838383838384</v>
      </c>
      <c r="J31" s="23">
        <v>13.678414853133884</v>
      </c>
      <c r="K31" s="22">
        <v>2.0196443018976802</v>
      </c>
      <c r="L31" s="8">
        <v>75</v>
      </c>
      <c r="M31" t="str">
        <f>[1]!f_dq_status(A31,"")</f>
        <v>暂停大额申购|开放赎回</v>
      </c>
    </row>
    <row r="32" spans="1:13" s="197" customFormat="1" x14ac:dyDescent="0.35">
      <c r="A32" s="5"/>
      <c r="B32" s="71" t="s">
        <v>2031</v>
      </c>
      <c r="C32" s="21"/>
      <c r="D32" s="9"/>
      <c r="E32" s="24"/>
      <c r="F32" s="24"/>
      <c r="G32" s="6"/>
      <c r="H32" s="6"/>
      <c r="I32" s="6"/>
      <c r="J32" s="23"/>
      <c r="K32" s="22"/>
      <c r="L32" s="8"/>
      <c r="M32">
        <f>[1]!f_dq_status(A32,"")</f>
        <v>0</v>
      </c>
    </row>
    <row r="33" spans="1:13" s="197" customFormat="1" x14ac:dyDescent="0.35">
      <c r="A33" s="5" t="s">
        <v>303</v>
      </c>
      <c r="B33" s="5" t="s">
        <v>302</v>
      </c>
      <c r="C33" s="21" t="s">
        <v>301</v>
      </c>
      <c r="D33" s="9" t="s">
        <v>282</v>
      </c>
      <c r="E33" s="24">
        <v>48.235537356999998</v>
      </c>
      <c r="F33" s="24">
        <v>21.268176905810833</v>
      </c>
      <c r="G33" s="6">
        <v>-3.4511784511784467</v>
      </c>
      <c r="H33" s="6">
        <v>16.459766166500824</v>
      </c>
      <c r="I33" s="6">
        <v>46.060606060606062</v>
      </c>
      <c r="J33" s="23">
        <v>13.678414853133884</v>
      </c>
      <c r="K33" s="22">
        <v>4.3801937653616427</v>
      </c>
      <c r="L33" s="8">
        <v>70.833333333333343</v>
      </c>
      <c r="M33" t="str">
        <f>[1]!f_dq_status(A33,"")</f>
        <v>暂停大额申购|开放赎回</v>
      </c>
    </row>
    <row r="34" spans="1:13" x14ac:dyDescent="0.35">
      <c r="A34" s="5" t="s">
        <v>372</v>
      </c>
      <c r="B34" s="5" t="s">
        <v>371</v>
      </c>
      <c r="C34" s="21" t="s">
        <v>370</v>
      </c>
      <c r="D34" s="9" t="s">
        <v>282</v>
      </c>
      <c r="E34" s="24">
        <v>257.4723843543</v>
      </c>
      <c r="F34" s="24">
        <v>22.805409908294678</v>
      </c>
      <c r="G34" s="6">
        <v>-2.9484582489308906</v>
      </c>
      <c r="H34" s="6">
        <v>17.39090873014818</v>
      </c>
      <c r="I34" s="6">
        <v>41.818181818181813</v>
      </c>
      <c r="J34" s="23">
        <v>13.678414853133884</v>
      </c>
      <c r="K34" s="22">
        <v>0</v>
      </c>
      <c r="L34" s="8">
        <v>83.333333333333343</v>
      </c>
      <c r="M34" t="str">
        <f>[1]!f_dq_status(A34,"")</f>
        <v>开放申购|开放赎回</v>
      </c>
    </row>
    <row r="35" spans="1:13" x14ac:dyDescent="0.35">
      <c r="A35" s="195" t="s">
        <v>3602</v>
      </c>
      <c r="B35" s="195" t="s">
        <v>359</v>
      </c>
      <c r="C35" s="196" t="s">
        <v>358</v>
      </c>
      <c r="D35" s="197" t="s">
        <v>282</v>
      </c>
      <c r="E35" s="204">
        <v>392.28253703500002</v>
      </c>
      <c r="F35" s="204">
        <v>24.751298785209656</v>
      </c>
      <c r="G35" s="199">
        <v>-4.6896551724137971</v>
      </c>
      <c r="H35" s="199">
        <v>27.168949771689494</v>
      </c>
      <c r="I35" s="199">
        <v>21.414141414141412</v>
      </c>
      <c r="J35" s="200">
        <v>13.678414853133884</v>
      </c>
      <c r="K35" s="201">
        <v>2.9369545958075789</v>
      </c>
      <c r="L35" s="202">
        <v>83.333333333333343</v>
      </c>
      <c r="M35" t="str">
        <f>[1]!f_dq_status(A35,"")</f>
        <v>开放申购|开放赎回</v>
      </c>
    </row>
    <row r="36" spans="1:13" x14ac:dyDescent="0.35">
      <c r="A36" s="5" t="s">
        <v>342</v>
      </c>
      <c r="B36" s="5" t="s">
        <v>341</v>
      </c>
      <c r="C36" s="21" t="s">
        <v>340</v>
      </c>
      <c r="D36" s="9" t="s">
        <v>282</v>
      </c>
      <c r="E36" s="24">
        <v>31.554395281999998</v>
      </c>
      <c r="F36" s="24">
        <v>18.615748897194862</v>
      </c>
      <c r="G36" s="6">
        <v>-3.7220843672456585</v>
      </c>
      <c r="H36" s="6">
        <v>16.348528508528364</v>
      </c>
      <c r="I36" s="6">
        <v>46.464646464646464</v>
      </c>
      <c r="J36" s="23">
        <v>13.678414853133884</v>
      </c>
      <c r="K36" s="22">
        <v>13.09440400639525</v>
      </c>
      <c r="L36" s="8">
        <v>75</v>
      </c>
      <c r="M36" t="str">
        <f>[1]!f_dq_status(A36,"")</f>
        <v>开放申购|开放赎回</v>
      </c>
    </row>
    <row r="37" spans="1:13" s="197" customFormat="1" x14ac:dyDescent="0.35">
      <c r="A37" s="5" t="s">
        <v>354</v>
      </c>
      <c r="B37" s="5" t="s">
        <v>353</v>
      </c>
      <c r="C37" s="21" t="s">
        <v>352</v>
      </c>
      <c r="D37" s="9" t="s">
        <v>282</v>
      </c>
      <c r="E37" s="24">
        <v>86.874227836900005</v>
      </c>
      <c r="F37" s="24">
        <v>21.072703748941422</v>
      </c>
      <c r="G37" s="6">
        <v>-4.6551724137931005</v>
      </c>
      <c r="H37" s="6">
        <v>17.528770484472062</v>
      </c>
      <c r="I37" s="6">
        <v>41.616161616161619</v>
      </c>
      <c r="J37" s="23">
        <v>13.678414853133884</v>
      </c>
      <c r="K37" s="22">
        <v>8.5750402455212509</v>
      </c>
      <c r="L37" s="8">
        <v>79.166666666666657</v>
      </c>
      <c r="M37" t="str">
        <f>[1]!f_dq_status(A37,"")</f>
        <v>暂停大额申购|开放赎回</v>
      </c>
    </row>
    <row r="38" spans="1:13" s="197" customFormat="1" x14ac:dyDescent="0.35">
      <c r="A38" s="195" t="s">
        <v>312</v>
      </c>
      <c r="B38" s="195" t="s">
        <v>311</v>
      </c>
      <c r="C38" s="196" t="s">
        <v>310</v>
      </c>
      <c r="D38" s="197" t="s">
        <v>282</v>
      </c>
      <c r="E38" s="204">
        <v>24.017227646999999</v>
      </c>
      <c r="F38" s="204">
        <v>35.764524817466736</v>
      </c>
      <c r="G38" s="199">
        <v>-2.9368802706510388</v>
      </c>
      <c r="H38" s="199">
        <v>18.505191283302025</v>
      </c>
      <c r="I38" s="199">
        <v>37.575757575757571</v>
      </c>
      <c r="J38" s="200">
        <v>13.678414853133884</v>
      </c>
      <c r="K38" s="201">
        <v>21.160810376191879</v>
      </c>
      <c r="L38" s="202">
        <v>70.833333333333343</v>
      </c>
      <c r="M38" t="str">
        <f>[1]!f_dq_status(A38,"")</f>
        <v>暂停大额申购|开放赎回</v>
      </c>
    </row>
    <row r="39" spans="1:13" x14ac:dyDescent="0.35">
      <c r="A39" s="5" t="s">
        <v>288</v>
      </c>
      <c r="B39" s="5" t="s">
        <v>287</v>
      </c>
      <c r="C39" s="21" t="s">
        <v>286</v>
      </c>
      <c r="D39" s="9" t="s">
        <v>282</v>
      </c>
      <c r="E39" s="24">
        <v>117.3061302035</v>
      </c>
      <c r="F39" s="24">
        <v>18.209289038553834</v>
      </c>
      <c r="G39" s="6">
        <v>-4.2936399453244567</v>
      </c>
      <c r="H39" s="6">
        <v>17.059962807794498</v>
      </c>
      <c r="I39" s="6">
        <v>43.43434343434344</v>
      </c>
      <c r="J39" s="23">
        <v>13.678414853133884</v>
      </c>
      <c r="K39" s="22">
        <v>12.55908789629515</v>
      </c>
      <c r="L39" s="8">
        <v>70.833333333333343</v>
      </c>
      <c r="M39" t="str">
        <f>[1]!f_dq_status(A39,"")</f>
        <v>开放申购|开放赎回</v>
      </c>
    </row>
    <row r="40" spans="1:13" x14ac:dyDescent="0.35">
      <c r="A40" s="5" t="s">
        <v>363</v>
      </c>
      <c r="B40" s="65" t="s">
        <v>362</v>
      </c>
      <c r="C40" s="21" t="s">
        <v>361</v>
      </c>
      <c r="D40" s="9" t="s">
        <v>282</v>
      </c>
      <c r="E40" s="24">
        <v>28.162756078400001</v>
      </c>
      <c r="F40" s="24">
        <v>17.716672957176343</v>
      </c>
      <c r="G40" s="6">
        <v>-3.1045751633987018</v>
      </c>
      <c r="H40" s="6">
        <v>18.716710404488154</v>
      </c>
      <c r="I40" s="6">
        <v>36.363636363636367</v>
      </c>
      <c r="J40" s="23">
        <v>13.678414853133884</v>
      </c>
      <c r="K40" s="22">
        <v>19.68564434733041</v>
      </c>
      <c r="L40" s="8">
        <v>83.333333333333343</v>
      </c>
      <c r="M40" t="str">
        <f>[1]!f_dq_status(A40,"")</f>
        <v>暂停申购|暂停赎回</v>
      </c>
    </row>
    <row r="41" spans="1:13" x14ac:dyDescent="0.35">
      <c r="A41" s="5" t="s">
        <v>318</v>
      </c>
      <c r="B41" s="5" t="s">
        <v>317</v>
      </c>
      <c r="C41" s="21" t="s">
        <v>316</v>
      </c>
      <c r="D41" s="9" t="s">
        <v>282</v>
      </c>
      <c r="E41" s="24">
        <v>34.3896640197</v>
      </c>
      <c r="F41" s="24">
        <v>23.47597074508667</v>
      </c>
      <c r="G41" s="6">
        <v>-4.0644171779141125</v>
      </c>
      <c r="H41" s="6">
        <v>14.861929181217661</v>
      </c>
      <c r="I41" s="6">
        <v>53.333333333333336</v>
      </c>
      <c r="J41" s="23">
        <v>13.678414853133884</v>
      </c>
      <c r="K41" s="22">
        <v>12.816147309480019</v>
      </c>
      <c r="L41" s="8">
        <v>70.833333333333343</v>
      </c>
      <c r="M41" t="str">
        <f>[1]!f_dq_status(A41,"")</f>
        <v>开放申购|开放赎回</v>
      </c>
    </row>
    <row r="42" spans="1:13" x14ac:dyDescent="0.35">
      <c r="A42" s="5"/>
      <c r="B42" s="5"/>
      <c r="E42" s="24"/>
      <c r="F42" s="24"/>
      <c r="G42" s="6"/>
      <c r="H42" s="6"/>
      <c r="I42" s="6"/>
      <c r="J42" s="23"/>
      <c r="K42" s="22"/>
      <c r="L42" s="8"/>
    </row>
    <row r="43" spans="1:13" x14ac:dyDescent="0.35">
      <c r="A43" s="5"/>
      <c r="B43" s="5"/>
      <c r="E43" s="24"/>
      <c r="F43" s="24"/>
      <c r="G43" s="6"/>
      <c r="H43" s="6"/>
      <c r="I43" s="6"/>
      <c r="J43" s="23"/>
      <c r="K43" s="22"/>
      <c r="L43" s="8"/>
    </row>
    <row r="45" spans="1:13" x14ac:dyDescent="0.35">
      <c r="A45" s="215" t="s">
        <v>3633</v>
      </c>
      <c r="B45" s="9" t="s">
        <v>3603</v>
      </c>
      <c r="C45" s="21" t="s">
        <v>3629</v>
      </c>
      <c r="D45" s="9" t="s">
        <v>3667</v>
      </c>
    </row>
    <row r="46" spans="1:13" x14ac:dyDescent="0.35">
      <c r="A46" s="9" t="s">
        <v>3634</v>
      </c>
      <c r="B46" s="9" t="s">
        <v>3604</v>
      </c>
      <c r="C46" s="21" t="s">
        <v>3627</v>
      </c>
    </row>
    <row r="47" spans="1:13" x14ac:dyDescent="0.35">
      <c r="A47" s="26" t="s">
        <v>3610</v>
      </c>
      <c r="B47" s="26" t="s">
        <v>3611</v>
      </c>
      <c r="C47" s="196"/>
    </row>
    <row r="48" spans="1:13" x14ac:dyDescent="0.35">
      <c r="A48" s="9" t="s">
        <v>3635</v>
      </c>
      <c r="B48" s="9" t="s">
        <v>3617</v>
      </c>
      <c r="C48" s="21" t="s">
        <v>3628</v>
      </c>
    </row>
    <row r="49" spans="1:4" x14ac:dyDescent="0.35">
      <c r="A49" s="9" t="s">
        <v>3636</v>
      </c>
      <c r="B49" s="9" t="s">
        <v>3637</v>
      </c>
      <c r="C49" s="21" t="s">
        <v>3631</v>
      </c>
    </row>
    <row r="50" spans="1:4" x14ac:dyDescent="0.35">
      <c r="A50" s="9" t="s">
        <v>3638</v>
      </c>
      <c r="B50" s="9" t="s">
        <v>3612</v>
      </c>
      <c r="C50" s="21" t="s">
        <v>3656</v>
      </c>
      <c r="D50" s="9" t="s">
        <v>3667</v>
      </c>
    </row>
    <row r="51" spans="1:4" x14ac:dyDescent="0.35">
      <c r="A51" s="9" t="s">
        <v>3639</v>
      </c>
      <c r="B51" s="9" t="s">
        <v>3613</v>
      </c>
      <c r="C51" s="21" t="s">
        <v>3619</v>
      </c>
    </row>
    <row r="52" spans="1:4" x14ac:dyDescent="0.35">
      <c r="A52" s="9" t="s">
        <v>3640</v>
      </c>
      <c r="B52" s="9" t="s">
        <v>3614</v>
      </c>
      <c r="C52" s="21" t="s">
        <v>3630</v>
      </c>
    </row>
    <row r="53" spans="1:4" x14ac:dyDescent="0.35">
      <c r="A53" s="9" t="s">
        <v>3641</v>
      </c>
      <c r="B53" s="9" t="s">
        <v>3615</v>
      </c>
      <c r="C53" s="21" t="s">
        <v>3620</v>
      </c>
    </row>
    <row r="54" spans="1:4" x14ac:dyDescent="0.35">
      <c r="A54" s="9" t="s">
        <v>3642</v>
      </c>
      <c r="B54" s="9" t="s">
        <v>3616</v>
      </c>
      <c r="C54" s="21" t="s">
        <v>3619</v>
      </c>
    </row>
    <row r="55" spans="1:4" x14ac:dyDescent="0.35">
      <c r="A55" s="9" t="s">
        <v>3639</v>
      </c>
      <c r="B55" s="9" t="s">
        <v>3632</v>
      </c>
      <c r="C55" s="21" t="s">
        <v>3619</v>
      </c>
    </row>
    <row r="56" spans="1:4" x14ac:dyDescent="0.35">
      <c r="A56" s="197" t="s">
        <v>3605</v>
      </c>
      <c r="B56" s="197" t="s">
        <v>3606</v>
      </c>
      <c r="C56" s="196" t="s">
        <v>3607</v>
      </c>
    </row>
    <row r="57" spans="1:4" x14ac:dyDescent="0.35">
      <c r="A57" s="197" t="s">
        <v>3608</v>
      </c>
      <c r="B57" s="197" t="s">
        <v>3609</v>
      </c>
      <c r="C57" s="196" t="s">
        <v>3618</v>
      </c>
    </row>
  </sheetData>
  <sortState xmlns:xlrd2="http://schemas.microsoft.com/office/spreadsheetml/2017/richdata2" ref="A11:L41">
    <sortCondition ref="B11:B41"/>
  </sortState>
  <mergeCells count="7">
    <mergeCell ref="A7:B7"/>
    <mergeCell ref="A1:B1"/>
    <mergeCell ref="A2:B2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workbookViewId="0">
      <selection activeCell="C4" sqref="C4:C18"/>
    </sheetView>
  </sheetViews>
  <sheetFormatPr defaultColWidth="9" defaultRowHeight="14.15" x14ac:dyDescent="0.35"/>
  <cols>
    <col min="1" max="2" width="13.5" style="17" bestFit="1" customWidth="1"/>
    <col min="3" max="3" width="17.2109375" style="17" bestFit="1" customWidth="1"/>
    <col min="4" max="4" width="21.2109375" style="17" bestFit="1" customWidth="1"/>
    <col min="5" max="5" width="26.7109375" style="17" bestFit="1" customWidth="1"/>
    <col min="6" max="6" width="24.5" style="17" bestFit="1" customWidth="1"/>
    <col min="7" max="7" width="19" style="17" bestFit="1" customWidth="1"/>
    <col min="8" max="8" width="25.640625" style="17" bestFit="1" customWidth="1"/>
    <col min="9" max="16384" width="9" style="17"/>
  </cols>
  <sheetData>
    <row r="1" spans="1:9" ht="62.25" customHeight="1" x14ac:dyDescent="0.35">
      <c r="A1" s="230" t="s">
        <v>262</v>
      </c>
      <c r="B1" s="230"/>
      <c r="C1" s="230"/>
      <c r="D1" s="230"/>
      <c r="E1" s="230"/>
      <c r="F1" s="230"/>
      <c r="G1" s="230"/>
      <c r="H1" s="230"/>
      <c r="I1" s="230"/>
    </row>
    <row r="2" spans="1:9" x14ac:dyDescent="0.35">
      <c r="A2" s="18" t="s">
        <v>83</v>
      </c>
      <c r="B2" s="17">
        <v>20210930</v>
      </c>
      <c r="C2" s="18"/>
      <c r="D2" s="18"/>
      <c r="E2" s="18"/>
      <c r="F2" s="18"/>
      <c r="G2" s="18"/>
      <c r="H2" s="18"/>
      <c r="I2" s="18"/>
    </row>
    <row r="3" spans="1:9" s="18" customFormat="1" ht="42.45" x14ac:dyDescent="0.35">
      <c r="A3" s="18" t="s">
        <v>0</v>
      </c>
      <c r="B3" s="18" t="s">
        <v>1</v>
      </c>
      <c r="C3" s="18" t="s">
        <v>2</v>
      </c>
      <c r="D3" s="18" t="s">
        <v>85</v>
      </c>
      <c r="E3" s="18" t="s">
        <v>263</v>
      </c>
      <c r="F3" s="18" t="s">
        <v>264</v>
      </c>
      <c r="G3" s="18" t="s">
        <v>265</v>
      </c>
      <c r="H3" s="18" t="s">
        <v>266</v>
      </c>
    </row>
    <row r="4" spans="1:9" x14ac:dyDescent="0.35">
      <c r="A4" s="17" t="s">
        <v>268</v>
      </c>
      <c r="B4" s="19" t="s">
        <v>268</v>
      </c>
      <c r="C4" s="17" t="s">
        <v>2170</v>
      </c>
      <c r="D4" s="20">
        <v>9.5104464213999993</v>
      </c>
      <c r="E4" s="20">
        <v>77.95489501953125</v>
      </c>
      <c r="F4" s="20">
        <v>93.681968688964844</v>
      </c>
      <c r="G4" s="17" t="s">
        <v>2185</v>
      </c>
      <c r="H4" s="20">
        <v>0.60606060606060608</v>
      </c>
    </row>
    <row r="5" spans="1:9" x14ac:dyDescent="0.35">
      <c r="A5" s="17" t="s">
        <v>277</v>
      </c>
      <c r="B5" s="19" t="s">
        <v>277</v>
      </c>
      <c r="C5" s="17" t="s">
        <v>2179</v>
      </c>
      <c r="D5" s="20">
        <v>3.0423193244999998</v>
      </c>
      <c r="E5" s="20">
        <v>99.941612243652344</v>
      </c>
      <c r="F5" s="20">
        <v>94.91485595703125</v>
      </c>
      <c r="G5" s="17" t="s">
        <v>2194</v>
      </c>
      <c r="H5" s="20">
        <v>0.68965517241379315</v>
      </c>
    </row>
    <row r="6" spans="1:9" x14ac:dyDescent="0.35">
      <c r="A6" s="17" t="s">
        <v>267</v>
      </c>
      <c r="B6" s="19" t="s">
        <v>267</v>
      </c>
      <c r="C6" s="17" t="s">
        <v>2169</v>
      </c>
      <c r="D6" s="20">
        <v>45.397588352</v>
      </c>
      <c r="E6" s="20">
        <v>83.985649108886719</v>
      </c>
      <c r="F6" s="20">
        <v>93.772254943847656</v>
      </c>
      <c r="G6" s="17" t="s">
        <v>2184</v>
      </c>
      <c r="H6" s="20">
        <v>0.80808080808080807</v>
      </c>
    </row>
    <row r="7" spans="1:9" x14ac:dyDescent="0.35">
      <c r="A7" s="17" t="s">
        <v>274</v>
      </c>
      <c r="B7" s="19" t="s">
        <v>274</v>
      </c>
      <c r="C7" s="17" t="s">
        <v>2176</v>
      </c>
      <c r="D7" s="20">
        <v>4.2477008337999997</v>
      </c>
      <c r="E7" s="20">
        <v>109.94306945800781</v>
      </c>
      <c r="F7" s="20">
        <v>96.113212585449219</v>
      </c>
      <c r="G7" s="17" t="s">
        <v>2191</v>
      </c>
      <c r="H7" s="20">
        <v>1.0101010101010102</v>
      </c>
    </row>
    <row r="8" spans="1:9" x14ac:dyDescent="0.35">
      <c r="A8" s="17" t="s">
        <v>276</v>
      </c>
      <c r="B8" s="19" t="s">
        <v>276</v>
      </c>
      <c r="C8" s="17" t="s">
        <v>2178</v>
      </c>
      <c r="D8" s="20">
        <v>4.4167373856000003</v>
      </c>
      <c r="E8" s="20">
        <v>83.873275756835938</v>
      </c>
      <c r="F8" s="20">
        <v>94.149818420410156</v>
      </c>
      <c r="G8" s="17" t="s">
        <v>2193</v>
      </c>
      <c r="H8" s="20">
        <v>1.4141414141414141</v>
      </c>
    </row>
    <row r="9" spans="1:9" x14ac:dyDescent="0.35">
      <c r="A9" s="17" t="s">
        <v>275</v>
      </c>
      <c r="B9" s="19" t="s">
        <v>275</v>
      </c>
      <c r="C9" s="17" t="s">
        <v>2177</v>
      </c>
      <c r="D9" s="20">
        <v>5.0587812005000004</v>
      </c>
      <c r="E9" s="20">
        <v>83.257911682128906</v>
      </c>
      <c r="F9" s="20">
        <v>94.037841796875</v>
      </c>
      <c r="G9" s="17" t="s">
        <v>2192</v>
      </c>
      <c r="H9" s="20">
        <v>1.8181818181818181</v>
      </c>
    </row>
    <row r="10" spans="1:9" x14ac:dyDescent="0.35">
      <c r="A10" s="17" t="s">
        <v>270</v>
      </c>
      <c r="B10" s="19" t="s">
        <v>270</v>
      </c>
      <c r="C10" s="17" t="s">
        <v>2172</v>
      </c>
      <c r="D10" s="20">
        <v>20.798270478999999</v>
      </c>
      <c r="E10" s="20">
        <v>105.21266937255859</v>
      </c>
      <c r="F10" s="20">
        <v>95.15966796875</v>
      </c>
      <c r="G10" s="17" t="s">
        <v>2187</v>
      </c>
      <c r="H10" s="20">
        <v>2.4242424242424243</v>
      </c>
    </row>
    <row r="11" spans="1:9" x14ac:dyDescent="0.35">
      <c r="A11" s="17" t="s">
        <v>273</v>
      </c>
      <c r="B11" s="19" t="s">
        <v>273</v>
      </c>
      <c r="C11" s="17" t="s">
        <v>2175</v>
      </c>
      <c r="D11" s="20">
        <v>19.6942801792</v>
      </c>
      <c r="E11" s="20">
        <v>80.691970825195313</v>
      </c>
      <c r="F11" s="20">
        <v>94.069656372070313</v>
      </c>
      <c r="G11" s="17" t="s">
        <v>2190</v>
      </c>
      <c r="H11" s="20">
        <v>2.6262626262626263</v>
      </c>
    </row>
    <row r="12" spans="1:9" x14ac:dyDescent="0.35">
      <c r="A12" s="17" t="s">
        <v>271</v>
      </c>
      <c r="B12" s="19" t="s">
        <v>271</v>
      </c>
      <c r="C12" s="17" t="s">
        <v>2173</v>
      </c>
      <c r="D12" s="20">
        <v>22.576800416999998</v>
      </c>
      <c r="E12" s="20">
        <v>85.863113403320313</v>
      </c>
      <c r="F12" s="20">
        <v>93.644775390625</v>
      </c>
      <c r="G12" s="17" t="s">
        <v>2188</v>
      </c>
      <c r="H12" s="20">
        <v>3.8383838383838382</v>
      </c>
    </row>
    <row r="13" spans="1:9" x14ac:dyDescent="0.35">
      <c r="A13" s="17" t="s">
        <v>281</v>
      </c>
      <c r="B13" s="19" t="s">
        <v>281</v>
      </c>
      <c r="C13" s="17" t="s">
        <v>2183</v>
      </c>
      <c r="D13" s="20">
        <v>3.2644622713999998</v>
      </c>
      <c r="E13" s="20">
        <v>103.35495758056641</v>
      </c>
      <c r="F13" s="20">
        <v>94.606925964355469</v>
      </c>
      <c r="G13" s="17" t="s">
        <v>2198</v>
      </c>
      <c r="H13" s="20">
        <v>4.8484848484848486</v>
      </c>
    </row>
    <row r="14" spans="1:9" x14ac:dyDescent="0.35">
      <c r="A14" s="17" t="s">
        <v>269</v>
      </c>
      <c r="B14" s="19" t="s">
        <v>269</v>
      </c>
      <c r="C14" s="17" t="s">
        <v>2171</v>
      </c>
      <c r="D14" s="20">
        <v>52.813471318299996</v>
      </c>
      <c r="E14" s="20">
        <v>95.025787353515625</v>
      </c>
      <c r="F14" s="20">
        <v>94.01007080078125</v>
      </c>
      <c r="G14" s="17" t="s">
        <v>2186</v>
      </c>
      <c r="H14" s="20">
        <v>5.0505050505050502</v>
      </c>
    </row>
    <row r="15" spans="1:9" x14ac:dyDescent="0.35">
      <c r="A15" s="17" t="s">
        <v>279</v>
      </c>
      <c r="B15" s="19" t="s">
        <v>279</v>
      </c>
      <c r="C15" s="17" t="s">
        <v>2181</v>
      </c>
      <c r="D15" s="20">
        <v>6.5225269949999998</v>
      </c>
      <c r="E15" s="20">
        <v>82.083198547363281</v>
      </c>
      <c r="F15" s="20">
        <v>93.744529724121094</v>
      </c>
      <c r="G15" s="17" t="s">
        <v>2196</v>
      </c>
      <c r="H15" s="20">
        <v>6.4646464646464645</v>
      </c>
    </row>
    <row r="16" spans="1:9" x14ac:dyDescent="0.35">
      <c r="A16" s="17" t="s">
        <v>272</v>
      </c>
      <c r="B16" s="19" t="s">
        <v>272</v>
      </c>
      <c r="C16" s="17" t="s">
        <v>2174</v>
      </c>
      <c r="D16" s="20">
        <v>80.643593822299991</v>
      </c>
      <c r="E16" s="20">
        <v>79.112266540527344</v>
      </c>
      <c r="F16" s="20">
        <v>93.676376342773438</v>
      </c>
      <c r="G16" s="17" t="s">
        <v>2189</v>
      </c>
      <c r="H16" s="20">
        <v>8.2828282828282838</v>
      </c>
    </row>
    <row r="17" spans="1:8" x14ac:dyDescent="0.35">
      <c r="A17" s="17" t="s">
        <v>280</v>
      </c>
      <c r="B17" s="19" t="s">
        <v>280</v>
      </c>
      <c r="C17" s="17" t="s">
        <v>2182</v>
      </c>
      <c r="D17" s="20">
        <v>20.752213125000001</v>
      </c>
      <c r="E17" s="20">
        <v>81.765586853027344</v>
      </c>
      <c r="F17" s="20">
        <v>94.1614990234375</v>
      </c>
      <c r="G17" s="17" t="s">
        <v>2197</v>
      </c>
      <c r="H17" s="20">
        <v>15.95959595959596</v>
      </c>
    </row>
    <row r="18" spans="1:8" x14ac:dyDescent="0.35">
      <c r="A18" s="17" t="s">
        <v>278</v>
      </c>
      <c r="B18" s="19" t="s">
        <v>278</v>
      </c>
      <c r="C18" s="17" t="s">
        <v>2180</v>
      </c>
      <c r="D18" s="20">
        <v>25.364361973099999</v>
      </c>
      <c r="E18" s="20">
        <v>91.335090637207031</v>
      </c>
      <c r="F18" s="20">
        <v>93.738975524902344</v>
      </c>
      <c r="G18" s="17" t="s">
        <v>2195</v>
      </c>
      <c r="H18" s="20">
        <v>16.363636363636363</v>
      </c>
    </row>
  </sheetData>
  <autoFilter ref="A3:I9" xr:uid="{00000000-0009-0000-0000-000004000000}">
    <sortState xmlns:xlrd2="http://schemas.microsoft.com/office/spreadsheetml/2017/richdata2" ref="A4:I18">
      <sortCondition ref="H3:H9"/>
    </sortState>
  </autoFilter>
  <mergeCells count="1">
    <mergeCell ref="A1:I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9"/>
  <sheetViews>
    <sheetView tabSelected="1" workbookViewId="0">
      <selection activeCell="C7" sqref="C7:C19"/>
    </sheetView>
  </sheetViews>
  <sheetFormatPr defaultColWidth="9" defaultRowHeight="14.15" x14ac:dyDescent="0.3"/>
  <cols>
    <col min="1" max="1" width="23.85546875" style="10" bestFit="1" customWidth="1"/>
    <col min="2" max="2" width="10.5" style="10" bestFit="1" customWidth="1"/>
    <col min="3" max="3" width="23.85546875" style="10" bestFit="1" customWidth="1"/>
    <col min="4" max="4" width="17.2109375" style="10" bestFit="1" customWidth="1"/>
    <col min="5" max="5" width="8.5" style="10" bestFit="1" customWidth="1"/>
    <col min="6" max="6" width="13.85546875" style="10" bestFit="1" customWidth="1"/>
    <col min="7" max="7" width="29.35546875" style="10" bestFit="1" customWidth="1"/>
    <col min="8" max="8" width="13.85546875" style="10" bestFit="1" customWidth="1"/>
    <col min="9" max="9" width="29.35546875" style="10" bestFit="1" customWidth="1"/>
    <col min="10" max="10" width="16.140625" style="10" bestFit="1" customWidth="1"/>
    <col min="11" max="11" width="11.640625" style="10" bestFit="1" customWidth="1"/>
    <col min="12" max="12" width="16.140625" style="10" bestFit="1" customWidth="1"/>
    <col min="13" max="16384" width="9" style="10"/>
  </cols>
  <sheetData>
    <row r="1" spans="1:12" ht="70.5" customHeight="1" x14ac:dyDescent="0.3">
      <c r="A1" s="231" t="s">
        <v>188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</row>
    <row r="2" spans="1:12" s="12" customFormat="1" x14ac:dyDescent="0.3">
      <c r="A2" s="11" t="s">
        <v>83</v>
      </c>
      <c r="B2" s="12">
        <v>20210930</v>
      </c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s="12" customFormat="1" ht="42.45" x14ac:dyDescent="0.3">
      <c r="A3" s="12" t="s">
        <v>0</v>
      </c>
      <c r="B3" s="12" t="s">
        <v>1</v>
      </c>
      <c r="C3" s="12" t="s">
        <v>2</v>
      </c>
      <c r="D3" s="12" t="s">
        <v>85</v>
      </c>
      <c r="E3" s="12" t="s">
        <v>189</v>
      </c>
      <c r="F3" s="12" t="s">
        <v>190</v>
      </c>
      <c r="G3" s="12" t="s">
        <v>191</v>
      </c>
      <c r="H3" s="12" t="s">
        <v>192</v>
      </c>
      <c r="I3" s="12" t="s">
        <v>193</v>
      </c>
      <c r="J3" s="12" t="s">
        <v>194</v>
      </c>
      <c r="K3" s="12" t="s">
        <v>195</v>
      </c>
      <c r="L3" s="12" t="s">
        <v>196</v>
      </c>
    </row>
    <row r="4" spans="1:12" x14ac:dyDescent="0.3">
      <c r="A4" s="10" t="s">
        <v>197</v>
      </c>
      <c r="B4" s="14" t="s">
        <v>197</v>
      </c>
      <c r="C4" s="14" t="s">
        <v>198</v>
      </c>
      <c r="D4" s="15">
        <v>66.750743740800004</v>
      </c>
      <c r="E4" s="16" t="s">
        <v>199</v>
      </c>
      <c r="F4" s="15">
        <v>10.846270413979738</v>
      </c>
      <c r="G4" s="15">
        <v>34</v>
      </c>
      <c r="H4" s="10" t="s">
        <v>200</v>
      </c>
      <c r="I4" s="15">
        <v>37.899543378995432</v>
      </c>
      <c r="J4" s="15">
        <v>-0.43242393269911172</v>
      </c>
      <c r="K4" s="15">
        <v>7.1685844547904738</v>
      </c>
      <c r="L4" s="15">
        <v>1.7988114179858719</v>
      </c>
    </row>
    <row r="5" spans="1:12" s="151" customFormat="1" x14ac:dyDescent="0.3">
      <c r="A5" s="151" t="s">
        <v>201</v>
      </c>
      <c r="B5" s="152" t="s">
        <v>202</v>
      </c>
      <c r="C5" s="152" t="s">
        <v>203</v>
      </c>
      <c r="D5" s="153">
        <v>124.4869415766</v>
      </c>
      <c r="E5" s="154" t="s">
        <v>204</v>
      </c>
      <c r="F5" s="153" t="s">
        <v>111</v>
      </c>
      <c r="G5" s="153" t="s">
        <v>111</v>
      </c>
      <c r="H5" s="151" t="s">
        <v>205</v>
      </c>
      <c r="I5" s="153">
        <v>8.2191780821917799</v>
      </c>
      <c r="J5" s="153">
        <v>-0.59324466558223943</v>
      </c>
      <c r="K5" s="153">
        <v>6.5080500454662076</v>
      </c>
      <c r="L5" s="153">
        <v>1.6073975106607736</v>
      </c>
    </row>
    <row r="6" spans="1:12" s="151" customFormat="1" x14ac:dyDescent="0.3">
      <c r="A6" s="151" t="s">
        <v>206</v>
      </c>
      <c r="B6" s="152" t="s">
        <v>206</v>
      </c>
      <c r="C6" s="152" t="s">
        <v>207</v>
      </c>
      <c r="D6" s="153">
        <v>76.914723439200003</v>
      </c>
      <c r="E6" s="154" t="s">
        <v>208</v>
      </c>
      <c r="F6" s="153">
        <v>10.516303044063079</v>
      </c>
      <c r="G6" s="153">
        <v>44</v>
      </c>
      <c r="H6" s="151" t="s">
        <v>209</v>
      </c>
      <c r="I6" s="153">
        <v>44.292237442922371</v>
      </c>
      <c r="J6" s="153">
        <v>-0.3707070206619128</v>
      </c>
      <c r="K6" s="153">
        <v>10.845433268162273</v>
      </c>
      <c r="L6" s="153">
        <v>3.5124874395935293</v>
      </c>
    </row>
    <row r="7" spans="1:12" s="151" customFormat="1" x14ac:dyDescent="0.3">
      <c r="A7" s="151" t="s">
        <v>210</v>
      </c>
      <c r="B7" s="152" t="s">
        <v>210</v>
      </c>
      <c r="C7" s="152" t="s">
        <v>211</v>
      </c>
      <c r="D7" s="153">
        <v>67.406102467300002</v>
      </c>
      <c r="E7" s="154" t="s">
        <v>212</v>
      </c>
      <c r="F7" s="153">
        <v>11.354801035011159</v>
      </c>
      <c r="G7" s="153">
        <v>26</v>
      </c>
      <c r="H7" s="151" t="s">
        <v>213</v>
      </c>
      <c r="I7" s="153">
        <v>38.81278538812785</v>
      </c>
      <c r="J7" s="153">
        <v>-0.69664344521849642</v>
      </c>
      <c r="K7" s="153">
        <v>11.597721887278254</v>
      </c>
      <c r="L7" s="153">
        <v>3.2835725030589451</v>
      </c>
    </row>
    <row r="8" spans="1:12" s="151" customFormat="1" x14ac:dyDescent="0.3">
      <c r="A8" s="151" t="s">
        <v>214</v>
      </c>
      <c r="B8" s="152" t="s">
        <v>214</v>
      </c>
      <c r="C8" s="152" t="s">
        <v>215</v>
      </c>
      <c r="D8" s="153">
        <v>49.747372758300003</v>
      </c>
      <c r="E8" s="154" t="s">
        <v>216</v>
      </c>
      <c r="F8" s="153">
        <v>10.513566122947584</v>
      </c>
      <c r="G8" s="153">
        <v>42</v>
      </c>
      <c r="H8" s="151" t="s">
        <v>217</v>
      </c>
      <c r="I8" s="153">
        <v>45.205479452054789</v>
      </c>
      <c r="J8" s="153">
        <v>-0.51478846873830642</v>
      </c>
      <c r="K8" s="153">
        <v>9.6470673734994872</v>
      </c>
      <c r="L8" s="153">
        <v>3.0188528895718121</v>
      </c>
    </row>
    <row r="9" spans="1:12" s="151" customFormat="1" x14ac:dyDescent="0.3">
      <c r="A9" s="151" t="s">
        <v>218</v>
      </c>
      <c r="B9" s="152" t="s">
        <v>218</v>
      </c>
      <c r="C9" s="152" t="s">
        <v>219</v>
      </c>
      <c r="D9" s="153">
        <v>152.3885047734</v>
      </c>
      <c r="E9" s="154" t="s">
        <v>220</v>
      </c>
      <c r="F9" s="153">
        <v>11.622537231681767</v>
      </c>
      <c r="G9" s="153">
        <v>22</v>
      </c>
      <c r="H9" s="151" t="s">
        <v>221</v>
      </c>
      <c r="I9" s="153">
        <v>27.853881278538811</v>
      </c>
      <c r="J9" s="153">
        <v>-0.3813435024933941</v>
      </c>
      <c r="K9" s="153">
        <v>7.5154619402259968</v>
      </c>
      <c r="L9" s="153">
        <v>1.6407077447986276</v>
      </c>
    </row>
    <row r="10" spans="1:12" s="151" customFormat="1" x14ac:dyDescent="0.3">
      <c r="A10" s="151" t="s">
        <v>222</v>
      </c>
      <c r="B10" s="152" t="s">
        <v>222</v>
      </c>
      <c r="C10" s="152" t="s">
        <v>223</v>
      </c>
      <c r="D10" s="153">
        <v>109.31978960200001</v>
      </c>
      <c r="E10" s="154" t="s">
        <v>224</v>
      </c>
      <c r="F10" s="153" t="s">
        <v>111</v>
      </c>
      <c r="G10" s="153" t="s">
        <v>111</v>
      </c>
      <c r="H10" s="151" t="s">
        <v>225</v>
      </c>
      <c r="I10" s="153">
        <v>37.442922374429223</v>
      </c>
      <c r="J10" s="153">
        <v>-0.32093637908248518</v>
      </c>
      <c r="K10" s="153">
        <v>7.9088090159232296</v>
      </c>
      <c r="L10" s="153">
        <v>2.4693241816764466</v>
      </c>
    </row>
    <row r="11" spans="1:12" s="151" customFormat="1" x14ac:dyDescent="0.3">
      <c r="A11" s="151" t="s">
        <v>226</v>
      </c>
      <c r="B11" s="152" t="s">
        <v>226</v>
      </c>
      <c r="C11" s="152" t="s">
        <v>227</v>
      </c>
      <c r="D11" s="153">
        <v>30.368083075100003</v>
      </c>
      <c r="E11" s="154" t="s">
        <v>228</v>
      </c>
      <c r="F11" s="153" t="s">
        <v>111</v>
      </c>
      <c r="G11" s="153" t="s">
        <v>111</v>
      </c>
      <c r="H11" s="151" t="s">
        <v>229</v>
      </c>
      <c r="I11" s="153">
        <v>26.027397260273972</v>
      </c>
      <c r="J11" s="153">
        <v>-0.72641509433962648</v>
      </c>
      <c r="K11" s="153">
        <v>16.891273758955247</v>
      </c>
      <c r="L11" s="153">
        <v>5.9296465817313369</v>
      </c>
    </row>
    <row r="12" spans="1:12" s="151" customFormat="1" x14ac:dyDescent="0.3">
      <c r="A12" s="151" t="s">
        <v>230</v>
      </c>
      <c r="B12" s="152" t="s">
        <v>230</v>
      </c>
      <c r="C12" s="152" t="s">
        <v>231</v>
      </c>
      <c r="D12" s="153">
        <v>67.380890153500005</v>
      </c>
      <c r="E12" s="154" t="s">
        <v>232</v>
      </c>
      <c r="F12" s="153" t="s">
        <v>111</v>
      </c>
      <c r="G12" s="153" t="s">
        <v>111</v>
      </c>
      <c r="H12" s="151" t="s">
        <v>233</v>
      </c>
      <c r="I12" s="153">
        <v>35.159817351598171</v>
      </c>
      <c r="J12" s="153">
        <v>-0.48996061100968941</v>
      </c>
      <c r="K12" s="153">
        <v>7.8069011637794024</v>
      </c>
      <c r="L12" s="153">
        <v>2.0779482087730652</v>
      </c>
    </row>
    <row r="13" spans="1:12" s="151" customFormat="1" x14ac:dyDescent="0.3">
      <c r="A13" s="151" t="s">
        <v>234</v>
      </c>
      <c r="B13" s="152" t="s">
        <v>234</v>
      </c>
      <c r="C13" s="152" t="s">
        <v>235</v>
      </c>
      <c r="D13" s="153">
        <v>52.933689637900002</v>
      </c>
      <c r="E13" s="154" t="s">
        <v>236</v>
      </c>
      <c r="F13" s="153" t="s">
        <v>111</v>
      </c>
      <c r="G13" s="153" t="s">
        <v>111</v>
      </c>
      <c r="H13" s="151" t="s">
        <v>237</v>
      </c>
      <c r="I13" s="153">
        <v>5.0228310502283104</v>
      </c>
      <c r="J13" s="153">
        <v>-0.36991368680641579</v>
      </c>
      <c r="K13" s="153">
        <v>13.548215800456321</v>
      </c>
      <c r="L13" s="153">
        <v>3.4008209371278908</v>
      </c>
    </row>
    <row r="14" spans="1:12" s="151" customFormat="1" x14ac:dyDescent="0.3">
      <c r="A14" s="151" t="s">
        <v>238</v>
      </c>
      <c r="B14" s="152" t="s">
        <v>238</v>
      </c>
      <c r="C14" s="152" t="s">
        <v>239</v>
      </c>
      <c r="D14" s="153">
        <v>41.051021761000001</v>
      </c>
      <c r="E14" s="154" t="s">
        <v>240</v>
      </c>
      <c r="F14" s="153" t="s">
        <v>111</v>
      </c>
      <c r="G14" s="153" t="s">
        <v>111</v>
      </c>
      <c r="H14" s="151" t="s">
        <v>241</v>
      </c>
      <c r="I14" s="153">
        <v>34.246575342465754</v>
      </c>
      <c r="J14" s="153">
        <v>-0.31840988035507595</v>
      </c>
      <c r="K14" s="153">
        <v>12.934712501686979</v>
      </c>
      <c r="L14" s="153">
        <v>3.6967411160560419</v>
      </c>
    </row>
    <row r="15" spans="1:12" s="151" customFormat="1" x14ac:dyDescent="0.3">
      <c r="A15" s="151" t="s">
        <v>242</v>
      </c>
      <c r="B15" s="152" t="s">
        <v>242</v>
      </c>
      <c r="C15" s="152" t="s">
        <v>243</v>
      </c>
      <c r="D15" s="153">
        <v>20.458706013499999</v>
      </c>
      <c r="E15" s="154" t="s">
        <v>244</v>
      </c>
      <c r="F15" s="153" t="s">
        <v>111</v>
      </c>
      <c r="G15" s="153" t="s">
        <v>111</v>
      </c>
      <c r="H15" s="151" t="s">
        <v>245</v>
      </c>
      <c r="I15" s="153">
        <v>10.045662100456621</v>
      </c>
      <c r="J15" s="153">
        <v>-0.34588777863181325</v>
      </c>
      <c r="K15" s="153">
        <v>11.666913275146628</v>
      </c>
      <c r="L15" s="153">
        <v>2.126446803199233</v>
      </c>
    </row>
    <row r="16" spans="1:12" s="151" customFormat="1" x14ac:dyDescent="0.3">
      <c r="A16" s="151" t="s">
        <v>246</v>
      </c>
      <c r="B16" s="152" t="s">
        <v>246</v>
      </c>
      <c r="C16" s="152" t="s">
        <v>247</v>
      </c>
      <c r="D16" s="153">
        <v>25.311389098299998</v>
      </c>
      <c r="E16" s="154" t="s">
        <v>248</v>
      </c>
      <c r="F16" s="153" t="s">
        <v>111</v>
      </c>
      <c r="G16" s="153" t="s">
        <v>111</v>
      </c>
      <c r="H16" s="151" t="s">
        <v>249</v>
      </c>
      <c r="I16" s="153">
        <v>31.506849315068493</v>
      </c>
      <c r="J16" s="153">
        <v>-0.47306429812706369</v>
      </c>
      <c r="K16" s="153">
        <v>17.445790295519938</v>
      </c>
      <c r="L16" s="153">
        <v>3.931826878939809</v>
      </c>
    </row>
    <row r="17" spans="1:12" s="151" customFormat="1" x14ac:dyDescent="0.3">
      <c r="A17" s="151" t="s">
        <v>250</v>
      </c>
      <c r="B17" s="152" t="s">
        <v>250</v>
      </c>
      <c r="C17" s="152" t="s">
        <v>251</v>
      </c>
      <c r="D17" s="153">
        <v>110.2467294313</v>
      </c>
      <c r="E17" s="154" t="s">
        <v>252</v>
      </c>
      <c r="F17" s="153" t="s">
        <v>111</v>
      </c>
      <c r="G17" s="153" t="s">
        <v>111</v>
      </c>
      <c r="H17" s="151" t="s">
        <v>253</v>
      </c>
      <c r="I17" s="153">
        <v>26.94063926940639</v>
      </c>
      <c r="J17" s="153">
        <v>-0.32579532387888743</v>
      </c>
      <c r="K17" s="153">
        <v>7.930228136511551</v>
      </c>
      <c r="L17" s="153">
        <v>2.6433437209726729</v>
      </c>
    </row>
    <row r="18" spans="1:12" s="151" customFormat="1" x14ac:dyDescent="0.3">
      <c r="A18" s="151" t="s">
        <v>254</v>
      </c>
      <c r="B18" s="152" t="s">
        <v>254</v>
      </c>
      <c r="C18" s="152" t="s">
        <v>255</v>
      </c>
      <c r="D18" s="153">
        <v>108.7376958588</v>
      </c>
      <c r="E18" s="154" t="s">
        <v>256</v>
      </c>
      <c r="F18" s="153" t="s">
        <v>111</v>
      </c>
      <c r="G18" s="153" t="s">
        <v>111</v>
      </c>
      <c r="H18" s="151" t="s">
        <v>257</v>
      </c>
      <c r="I18" s="153">
        <v>12.785388127853881</v>
      </c>
      <c r="J18" s="153">
        <v>-0.18394810727079225</v>
      </c>
      <c r="K18" s="153">
        <v>11.053356461779924</v>
      </c>
      <c r="L18" s="153">
        <v>3.5711626674915773</v>
      </c>
    </row>
    <row r="19" spans="1:12" s="151" customFormat="1" x14ac:dyDescent="0.3">
      <c r="A19" s="151" t="s">
        <v>258</v>
      </c>
      <c r="B19" s="152" t="s">
        <v>258</v>
      </c>
      <c r="C19" s="152" t="s">
        <v>259</v>
      </c>
      <c r="D19" s="153">
        <v>42.787510089899996</v>
      </c>
      <c r="E19" s="154" t="s">
        <v>260</v>
      </c>
      <c r="F19" s="153">
        <v>3.2446152475040004</v>
      </c>
      <c r="G19" s="153">
        <v>98</v>
      </c>
      <c r="H19" s="151" t="s">
        <v>261</v>
      </c>
      <c r="I19" s="153">
        <v>36.073059360730589</v>
      </c>
      <c r="J19" s="153">
        <v>-0.39300451955196247</v>
      </c>
      <c r="K19" s="153">
        <v>10.825999604470763</v>
      </c>
      <c r="L19" s="153">
        <v>3.0470807889046934</v>
      </c>
    </row>
  </sheetData>
  <mergeCells count="1">
    <mergeCell ref="A1:L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2"/>
  <sheetViews>
    <sheetView workbookViewId="0">
      <pane xSplit="2" ySplit="8" topLeftCell="C9" activePane="bottomRight" state="frozen"/>
      <selection activeCell="K28" sqref="K28"/>
      <selection pane="topRight" activeCell="K28" sqref="K28"/>
      <selection pane="bottomLeft" activeCell="K28" sqref="K28"/>
      <selection pane="bottomRight" activeCell="B12" sqref="B12:B21"/>
    </sheetView>
  </sheetViews>
  <sheetFormatPr defaultColWidth="9" defaultRowHeight="14.15" x14ac:dyDescent="0.3"/>
  <cols>
    <col min="1" max="1" width="13.5" style="36" bestFit="1" customWidth="1"/>
    <col min="2" max="2" width="22.7109375" style="36" bestFit="1" customWidth="1"/>
    <col min="3" max="3" width="13.5" style="36" bestFit="1" customWidth="1"/>
    <col min="4" max="5" width="16.7109375" style="36" bestFit="1" customWidth="1"/>
    <col min="6" max="10" width="9" style="36"/>
    <col min="11" max="11" width="39.140625" style="36" customWidth="1"/>
    <col min="12" max="16384" width="9" style="36"/>
  </cols>
  <sheetData>
    <row r="1" spans="1:11" x14ac:dyDescent="0.3">
      <c r="A1" s="232" t="s">
        <v>1607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</row>
    <row r="2" spans="1:11" x14ac:dyDescent="0.3">
      <c r="A2" s="232" t="s">
        <v>1608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</row>
    <row r="3" spans="1:11" x14ac:dyDescent="0.3">
      <c r="A3" s="232" t="s">
        <v>1609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</row>
    <row r="4" spans="1:11" x14ac:dyDescent="0.3">
      <c r="A4" s="232" t="s">
        <v>1610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</row>
    <row r="5" spans="1:11" x14ac:dyDescent="0.3">
      <c r="A5" s="232" t="s">
        <v>1611</v>
      </c>
      <c r="B5" s="232"/>
      <c r="C5" s="232"/>
      <c r="D5" s="232"/>
      <c r="E5" s="232"/>
      <c r="F5" s="232"/>
      <c r="G5" s="232"/>
      <c r="H5" s="232"/>
      <c r="I5" s="232"/>
      <c r="J5" s="232"/>
      <c r="K5" s="232"/>
    </row>
    <row r="6" spans="1:11" x14ac:dyDescent="0.3">
      <c r="A6" s="232" t="s">
        <v>1612</v>
      </c>
      <c r="B6" s="232"/>
      <c r="C6" s="232"/>
      <c r="D6" s="232"/>
      <c r="E6" s="232"/>
      <c r="F6" s="232"/>
      <c r="G6" s="232"/>
      <c r="H6" s="232"/>
      <c r="I6" s="232"/>
      <c r="J6" s="232"/>
      <c r="K6" s="232"/>
    </row>
    <row r="7" spans="1:11" x14ac:dyDescent="0.3">
      <c r="A7" s="4" t="s">
        <v>83</v>
      </c>
      <c r="B7" s="3">
        <v>20210930</v>
      </c>
    </row>
    <row r="8" spans="1:11" x14ac:dyDescent="0.3">
      <c r="A8" s="62" t="s">
        <v>1</v>
      </c>
      <c r="B8" s="62" t="s">
        <v>2</v>
      </c>
      <c r="C8" s="62" t="s">
        <v>1613</v>
      </c>
      <c r="D8" s="62" t="s">
        <v>1614</v>
      </c>
      <c r="E8" s="62" t="s">
        <v>1615</v>
      </c>
    </row>
    <row r="9" spans="1:11" x14ac:dyDescent="0.3">
      <c r="A9" s="49" t="s">
        <v>1616</v>
      </c>
      <c r="B9" s="49" t="s">
        <v>1617</v>
      </c>
      <c r="C9" s="63">
        <v>11.086850630799999</v>
      </c>
      <c r="D9" s="64">
        <v>-1.0295434198746825</v>
      </c>
      <c r="E9" s="64">
        <v>9.1466635532478158</v>
      </c>
      <c r="F9" s="36" t="str">
        <f>[1]!f_nav_periodreturnranking_2y(A9,"20210930",2)</f>
        <v>217/1512</v>
      </c>
    </row>
    <row r="10" spans="1:11" x14ac:dyDescent="0.3">
      <c r="A10" s="49" t="s">
        <v>1618</v>
      </c>
      <c r="B10" s="49" t="s">
        <v>1619</v>
      </c>
      <c r="C10" s="63">
        <v>48.320235753299997</v>
      </c>
      <c r="D10" s="64">
        <v>-2.818257405091531</v>
      </c>
      <c r="E10" s="64">
        <v>8.928145084626836</v>
      </c>
      <c r="F10" s="36" t="str">
        <f>[1]!f_nav_periodreturnranking_2y(A10,"20210930",2)</f>
        <v>248/1512</v>
      </c>
    </row>
    <row r="11" spans="1:11" x14ac:dyDescent="0.3">
      <c r="A11" s="49" t="s">
        <v>1620</v>
      </c>
      <c r="B11" s="49" t="s">
        <v>1621</v>
      </c>
      <c r="C11" s="63">
        <v>11.205552886300001</v>
      </c>
      <c r="D11" s="64">
        <v>-2.9090267983074942</v>
      </c>
      <c r="E11" s="64">
        <v>8.1644039427190034</v>
      </c>
      <c r="F11" s="36" t="str">
        <f>[1]!f_nav_periodreturnranking_2y(A11,"20210930",2)</f>
        <v>365/1512</v>
      </c>
    </row>
    <row r="12" spans="1:11" x14ac:dyDescent="0.3">
      <c r="A12" s="49" t="s">
        <v>1622</v>
      </c>
      <c r="B12" s="49" t="s">
        <v>1623</v>
      </c>
      <c r="C12" s="63">
        <v>14.1937082647</v>
      </c>
      <c r="D12" s="64">
        <v>-2.2281879194630876</v>
      </c>
      <c r="E12" s="64">
        <v>7.6460117517530595</v>
      </c>
      <c r="F12" s="36" t="str">
        <f>[1]!f_nav_periodreturnranking_2y(A12,"20210930",2)</f>
        <v>499/1512</v>
      </c>
    </row>
    <row r="13" spans="1:11" x14ac:dyDescent="0.3">
      <c r="A13" s="49" t="s">
        <v>1624</v>
      </c>
      <c r="B13" s="49" t="s">
        <v>1625</v>
      </c>
      <c r="C13" s="63">
        <v>26.949149357899998</v>
      </c>
      <c r="D13" s="64">
        <v>-2.5735786877571298</v>
      </c>
      <c r="E13" s="64">
        <v>7.3497803820388912</v>
      </c>
      <c r="F13" s="36" t="str">
        <f>[1]!f_nav_periodreturnranking_2y(A13,"20210930",2)</f>
        <v>593/1512</v>
      </c>
    </row>
    <row r="14" spans="1:11" x14ac:dyDescent="0.3">
      <c r="A14" s="49" t="s">
        <v>1626</v>
      </c>
      <c r="B14" s="49" t="s">
        <v>1627</v>
      </c>
      <c r="C14" s="63">
        <v>46.382989131400002</v>
      </c>
      <c r="D14" s="64">
        <v>-2.1321552055320785</v>
      </c>
      <c r="E14" s="64">
        <v>6.9022834984554988</v>
      </c>
      <c r="F14" s="36" t="str">
        <f>[1]!f_nav_periodreturnranking_2y(A14,"20210930",2)</f>
        <v>769/1512</v>
      </c>
    </row>
    <row r="15" spans="1:11" x14ac:dyDescent="0.3">
      <c r="A15" s="49" t="s">
        <v>1628</v>
      </c>
      <c r="B15" s="49" t="s">
        <v>1629</v>
      </c>
      <c r="C15" s="63">
        <v>17.8257631074</v>
      </c>
      <c r="D15" s="64">
        <v>-2.8332864246177003</v>
      </c>
      <c r="E15" s="64">
        <v>6.8945376329682295</v>
      </c>
      <c r="F15" s="36" t="str">
        <f>[1]!f_nav_periodreturnranking_2y(A15,"20210930",2)</f>
        <v>772/1512</v>
      </c>
    </row>
    <row r="16" spans="1:11" x14ac:dyDescent="0.3">
      <c r="A16" s="49" t="s">
        <v>1630</v>
      </c>
      <c r="B16" s="49" t="s">
        <v>1631</v>
      </c>
      <c r="C16" s="63">
        <v>43.374685072200002</v>
      </c>
      <c r="D16" s="64">
        <v>-2.4266464245997819</v>
      </c>
      <c r="E16" s="64">
        <v>6.8853240465542918</v>
      </c>
      <c r="F16" s="36" t="str">
        <f>[1]!f_nav_periodreturnranking_2y(A16,"20210930",2)</f>
        <v>775/1512</v>
      </c>
    </row>
    <row r="17" spans="1:6" x14ac:dyDescent="0.3">
      <c r="A17" s="49" t="s">
        <v>1632</v>
      </c>
      <c r="B17" s="49" t="s">
        <v>1633</v>
      </c>
      <c r="C17" s="63">
        <v>18.442682811899999</v>
      </c>
      <c r="D17" s="64">
        <v>-2.6212899558107439</v>
      </c>
      <c r="E17" s="64">
        <v>6.8452443679303849</v>
      </c>
      <c r="F17" s="36" t="str">
        <f>[1]!f_nav_periodreturnranking_2y(A17,"20210930",2)</f>
        <v>793/1512</v>
      </c>
    </row>
    <row r="18" spans="1:6" x14ac:dyDescent="0.3">
      <c r="A18" s="49" t="s">
        <v>1634</v>
      </c>
      <c r="B18" s="49" t="s">
        <v>1635</v>
      </c>
      <c r="C18" s="63">
        <v>15.010960595699999</v>
      </c>
      <c r="D18" s="64">
        <v>-1.5995318443382713</v>
      </c>
      <c r="E18" s="64">
        <v>6.7899992593563994</v>
      </c>
      <c r="F18" s="36" t="str">
        <f>[1]!f_nav_periodreturnranking_2y(A18,"20210930",2)</f>
        <v>821/1512</v>
      </c>
    </row>
    <row r="19" spans="1:6" x14ac:dyDescent="0.3">
      <c r="A19" s="49" t="s">
        <v>1636</v>
      </c>
      <c r="B19" s="49" t="s">
        <v>1637</v>
      </c>
      <c r="C19" s="63">
        <v>31.3251463848</v>
      </c>
      <c r="D19" s="64">
        <v>-2.107308284320808</v>
      </c>
      <c r="E19" s="64">
        <v>6.6682805562353691</v>
      </c>
      <c r="F19" s="36" t="str">
        <f>[1]!f_nav_periodreturnranking_2y(A19,"20210930",2)</f>
        <v>872/1512</v>
      </c>
    </row>
    <row r="20" spans="1:6" x14ac:dyDescent="0.3">
      <c r="A20" s="49" t="s">
        <v>1638</v>
      </c>
      <c r="B20" s="49" t="s">
        <v>1639</v>
      </c>
      <c r="C20" s="63">
        <v>22.743720683400003</v>
      </c>
      <c r="D20" s="64">
        <v>-2.0449286821227788</v>
      </c>
      <c r="E20" s="64">
        <v>6.6166157450068956</v>
      </c>
      <c r="F20" s="36" t="str">
        <f>[1]!f_nav_periodreturnranking_2y(A20,"20210930",2)</f>
        <v>896/1512</v>
      </c>
    </row>
    <row r="21" spans="1:6" x14ac:dyDescent="0.3">
      <c r="A21" s="49" t="s">
        <v>1640</v>
      </c>
      <c r="B21" s="49" t="s">
        <v>1641</v>
      </c>
      <c r="C21" s="63">
        <v>25.058552882699999</v>
      </c>
      <c r="D21" s="64">
        <v>-2.5854140409119322</v>
      </c>
      <c r="E21" s="64">
        <v>6.4762310434534553</v>
      </c>
      <c r="F21" s="36" t="str">
        <f>[1]!f_nav_periodreturnranking_2y(A21,"20210930",2)</f>
        <v>955/1512</v>
      </c>
    </row>
    <row r="22" spans="1:6" x14ac:dyDescent="0.3">
      <c r="A22" s="49"/>
      <c r="B22" s="66"/>
      <c r="C22" s="63"/>
      <c r="D22" s="64"/>
      <c r="E22" s="64"/>
    </row>
  </sheetData>
  <autoFilter ref="A8:K8" xr:uid="{00000000-0009-0000-0000-000006000000}">
    <sortState xmlns:xlrd2="http://schemas.microsoft.com/office/spreadsheetml/2017/richdata2" ref="A9:L24">
      <sortCondition descending="1" ref="E8"/>
    </sortState>
  </autoFilter>
  <mergeCells count="6">
    <mergeCell ref="A6:K6"/>
    <mergeCell ref="A1:K1"/>
    <mergeCell ref="A2:K2"/>
    <mergeCell ref="A3:K3"/>
    <mergeCell ref="A4:K4"/>
    <mergeCell ref="A5:K5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9"/>
  <sheetViews>
    <sheetView workbookViewId="0">
      <pane xSplit="2" ySplit="7" topLeftCell="C8" activePane="bottomRight" state="frozen"/>
      <selection activeCell="K28" sqref="K28"/>
      <selection pane="topRight" activeCell="K28" sqref="K28"/>
      <selection pane="bottomLeft" activeCell="K28" sqref="K28"/>
      <selection pane="bottomRight" activeCell="B8" sqref="B8:B39"/>
    </sheetView>
  </sheetViews>
  <sheetFormatPr defaultColWidth="9" defaultRowHeight="14.15" x14ac:dyDescent="0.3"/>
  <cols>
    <col min="1" max="1" width="13.5" style="36" bestFit="1" customWidth="1"/>
    <col min="2" max="2" width="39.35546875" style="36" bestFit="1" customWidth="1"/>
    <col min="3" max="3" width="13.85546875" style="36" bestFit="1" customWidth="1"/>
    <col min="4" max="4" width="13.5" style="36" bestFit="1" customWidth="1"/>
    <col min="5" max="5" width="20.5" style="36" bestFit="1" customWidth="1"/>
    <col min="6" max="6" width="17.85546875" style="36" bestFit="1" customWidth="1"/>
    <col min="7" max="7" width="25.85546875" style="36" bestFit="1" customWidth="1"/>
    <col min="8" max="16384" width="9" style="36"/>
  </cols>
  <sheetData>
    <row r="1" spans="1:7" x14ac:dyDescent="0.3">
      <c r="A1" s="233" t="s">
        <v>1525</v>
      </c>
      <c r="B1" s="233"/>
      <c r="C1" s="233"/>
      <c r="D1" s="233"/>
      <c r="E1" s="233"/>
      <c r="F1" s="233"/>
      <c r="G1" s="233"/>
    </row>
    <row r="2" spans="1:7" x14ac:dyDescent="0.3">
      <c r="A2" s="233" t="s">
        <v>1526</v>
      </c>
      <c r="B2" s="233"/>
      <c r="C2" s="233"/>
      <c r="D2" s="233"/>
      <c r="E2" s="233"/>
      <c r="F2" s="233"/>
      <c r="G2" s="233"/>
    </row>
    <row r="3" spans="1:7" x14ac:dyDescent="0.3">
      <c r="A3" s="233" t="s">
        <v>1527</v>
      </c>
      <c r="B3" s="233"/>
      <c r="C3" s="233"/>
      <c r="D3" s="233"/>
      <c r="E3" s="233"/>
      <c r="F3" s="233"/>
      <c r="G3" s="233"/>
    </row>
    <row r="4" spans="1:7" x14ac:dyDescent="0.3">
      <c r="A4" s="233" t="s">
        <v>1528</v>
      </c>
      <c r="B4" s="233"/>
      <c r="C4" s="233"/>
      <c r="D4" s="233"/>
      <c r="E4" s="233"/>
      <c r="F4" s="233"/>
      <c r="G4" s="233"/>
    </row>
    <row r="6" spans="1:7" x14ac:dyDescent="0.3">
      <c r="A6" s="4" t="s">
        <v>83</v>
      </c>
      <c r="B6" s="3">
        <v>20210930</v>
      </c>
    </row>
    <row r="7" spans="1:7" x14ac:dyDescent="0.3">
      <c r="A7" s="57" t="s">
        <v>1</v>
      </c>
      <c r="B7" s="57" t="s">
        <v>2</v>
      </c>
      <c r="C7" s="57" t="s">
        <v>1529</v>
      </c>
      <c r="D7" s="57" t="s">
        <v>1530</v>
      </c>
      <c r="E7" s="57" t="s">
        <v>1531</v>
      </c>
      <c r="F7" s="57" t="s">
        <v>1532</v>
      </c>
      <c r="G7" s="57" t="s">
        <v>1533</v>
      </c>
    </row>
    <row r="8" spans="1:7" x14ac:dyDescent="0.3">
      <c r="A8" s="57" t="s">
        <v>1534</v>
      </c>
      <c r="B8" s="57" t="s">
        <v>1535</v>
      </c>
      <c r="C8" s="57" t="s">
        <v>1536</v>
      </c>
      <c r="D8" s="58" t="s">
        <v>1537</v>
      </c>
      <c r="E8" s="57" t="s">
        <v>1538</v>
      </c>
      <c r="F8" s="59">
        <v>169.955432659</v>
      </c>
      <c r="G8" s="60">
        <v>4.8389975484163287E-4</v>
      </c>
    </row>
    <row r="9" spans="1:7" x14ac:dyDescent="0.3">
      <c r="A9" s="57" t="s">
        <v>1539</v>
      </c>
      <c r="B9" s="57" t="s">
        <v>1540</v>
      </c>
      <c r="C9" s="57" t="s">
        <v>1536</v>
      </c>
      <c r="D9" s="58" t="s">
        <v>1537</v>
      </c>
      <c r="E9" s="57" t="s">
        <v>1538</v>
      </c>
      <c r="F9" s="59">
        <v>127.26752946489999</v>
      </c>
      <c r="G9" s="60">
        <v>4.7657033491171853E-4</v>
      </c>
    </row>
    <row r="10" spans="1:7" x14ac:dyDescent="0.3">
      <c r="A10" s="57" t="s">
        <v>1541</v>
      </c>
      <c r="B10" s="57" t="s">
        <v>1542</v>
      </c>
      <c r="C10" s="57" t="s">
        <v>1536</v>
      </c>
      <c r="D10" s="58" t="s">
        <v>1537</v>
      </c>
      <c r="E10" s="57" t="s">
        <v>1538</v>
      </c>
      <c r="F10" s="59">
        <v>64.0516692331</v>
      </c>
      <c r="G10" s="60">
        <v>1.1184348208579933E-4</v>
      </c>
    </row>
    <row r="11" spans="1:7" x14ac:dyDescent="0.3">
      <c r="A11" s="57" t="s">
        <v>1543</v>
      </c>
      <c r="B11" s="57" t="s">
        <v>1544</v>
      </c>
      <c r="C11" s="57" t="s">
        <v>1536</v>
      </c>
      <c r="D11" s="58" t="s">
        <v>1537</v>
      </c>
      <c r="E11" s="57" t="s">
        <v>1538</v>
      </c>
      <c r="F11" s="59">
        <v>51.661093997299993</v>
      </c>
      <c r="G11" s="60">
        <v>4.7252550117715485E-4</v>
      </c>
    </row>
    <row r="12" spans="1:7" x14ac:dyDescent="0.3">
      <c r="A12" s="57" t="s">
        <v>1545</v>
      </c>
      <c r="B12" s="57" t="s">
        <v>1546</v>
      </c>
      <c r="C12" s="57" t="s">
        <v>1536</v>
      </c>
      <c r="D12" s="58" t="s">
        <v>1537</v>
      </c>
      <c r="E12" s="57" t="s">
        <v>1538</v>
      </c>
      <c r="F12" s="59">
        <v>46.458153868999993</v>
      </c>
      <c r="G12" s="60">
        <v>1.4664230619877114E-4</v>
      </c>
    </row>
    <row r="13" spans="1:7" x14ac:dyDescent="0.3">
      <c r="A13" s="57" t="s">
        <v>1547</v>
      </c>
      <c r="B13" s="57" t="s">
        <v>1548</v>
      </c>
      <c r="C13" s="57" t="s">
        <v>1536</v>
      </c>
      <c r="D13" s="61" t="s">
        <v>1549</v>
      </c>
      <c r="E13" s="57" t="s">
        <v>1538</v>
      </c>
      <c r="F13" s="59">
        <v>60.999939631400004</v>
      </c>
      <c r="G13" s="60">
        <v>6.7150076242246588E-4</v>
      </c>
    </row>
    <row r="14" spans="1:7" x14ac:dyDescent="0.3">
      <c r="A14" s="57" t="s">
        <v>1550</v>
      </c>
      <c r="B14" s="57" t="s">
        <v>1551</v>
      </c>
      <c r="C14" s="57" t="s">
        <v>1536</v>
      </c>
      <c r="D14" s="61" t="s">
        <v>1549</v>
      </c>
      <c r="E14" s="57" t="s">
        <v>1538</v>
      </c>
      <c r="F14" s="59">
        <v>58.1513809116</v>
      </c>
      <c r="G14" s="60">
        <v>6.8599229492592143E-4</v>
      </c>
    </row>
    <row r="15" spans="1:7" x14ac:dyDescent="0.3">
      <c r="A15" s="57" t="s">
        <v>1552</v>
      </c>
      <c r="B15" s="57" t="s">
        <v>1553</v>
      </c>
      <c r="C15" s="57" t="s">
        <v>1536</v>
      </c>
      <c r="D15" s="61" t="s">
        <v>1549</v>
      </c>
      <c r="E15" s="57" t="s">
        <v>1538</v>
      </c>
      <c r="F15" s="59">
        <v>47.491854068000002</v>
      </c>
      <c r="G15" s="60">
        <v>4.4112002961269004E-4</v>
      </c>
    </row>
    <row r="16" spans="1:7" x14ac:dyDescent="0.3">
      <c r="A16" s="57" t="s">
        <v>1554</v>
      </c>
      <c r="B16" s="57" t="s">
        <v>1555</v>
      </c>
      <c r="C16" s="57" t="s">
        <v>1536</v>
      </c>
      <c r="D16" s="61" t="s">
        <v>1549</v>
      </c>
      <c r="E16" s="57" t="s">
        <v>1538</v>
      </c>
      <c r="F16" s="59">
        <v>38.163968536700004</v>
      </c>
      <c r="G16" s="60">
        <v>4.1273944307221013E-4</v>
      </c>
    </row>
    <row r="17" spans="1:7" x14ac:dyDescent="0.3">
      <c r="A17" s="57" t="s">
        <v>1556</v>
      </c>
      <c r="B17" s="57" t="s">
        <v>1557</v>
      </c>
      <c r="C17" s="57" t="s">
        <v>1536</v>
      </c>
      <c r="D17" s="61" t="s">
        <v>1549</v>
      </c>
      <c r="E17" s="57" t="s">
        <v>1538</v>
      </c>
      <c r="F17" s="59">
        <v>36.643865726599998</v>
      </c>
      <c r="G17" s="60">
        <v>2.0763073639634819E-4</v>
      </c>
    </row>
    <row r="18" spans="1:7" x14ac:dyDescent="0.3">
      <c r="A18" s="57" t="s">
        <v>1558</v>
      </c>
      <c r="B18" s="57" t="s">
        <v>1559</v>
      </c>
      <c r="C18" s="57" t="s">
        <v>1536</v>
      </c>
      <c r="D18" s="58" t="s">
        <v>1560</v>
      </c>
      <c r="E18" s="57" t="s">
        <v>1538</v>
      </c>
      <c r="F18" s="59">
        <v>43.424342327299996</v>
      </c>
      <c r="G18" s="60">
        <v>2.7958629353159109E-4</v>
      </c>
    </row>
    <row r="19" spans="1:7" x14ac:dyDescent="0.3">
      <c r="A19" s="57" t="s">
        <v>1561</v>
      </c>
      <c r="B19" s="57" t="s">
        <v>1562</v>
      </c>
      <c r="C19" s="57" t="s">
        <v>1536</v>
      </c>
      <c r="D19" s="58" t="s">
        <v>1560</v>
      </c>
      <c r="E19" s="57" t="s">
        <v>1538</v>
      </c>
      <c r="F19" s="59">
        <v>39.704576832900003</v>
      </c>
      <c r="G19" s="60">
        <v>2.852752512971988E-4</v>
      </c>
    </row>
    <row r="20" spans="1:7" x14ac:dyDescent="0.3">
      <c r="A20" s="57" t="s">
        <v>1563</v>
      </c>
      <c r="B20" s="57" t="s">
        <v>1564</v>
      </c>
      <c r="C20" s="57" t="s">
        <v>1565</v>
      </c>
      <c r="D20" s="58" t="s">
        <v>1549</v>
      </c>
      <c r="E20" s="57" t="s">
        <v>1538</v>
      </c>
      <c r="F20" s="59">
        <v>14.263673669100001</v>
      </c>
      <c r="G20" s="60">
        <v>1.5690822474155098E-4</v>
      </c>
    </row>
    <row r="21" spans="1:7" x14ac:dyDescent="0.3">
      <c r="A21" s="57" t="s">
        <v>1566</v>
      </c>
      <c r="B21" s="57" t="s">
        <v>1567</v>
      </c>
      <c r="C21" s="57" t="s">
        <v>1565</v>
      </c>
      <c r="D21" s="58" t="s">
        <v>1560</v>
      </c>
      <c r="E21" s="57" t="s">
        <v>1538</v>
      </c>
      <c r="F21" s="59">
        <v>11.876613428900001</v>
      </c>
      <c r="G21" s="60">
        <v>4.7993355110333429E-4</v>
      </c>
    </row>
    <row r="22" spans="1:7" x14ac:dyDescent="0.3">
      <c r="A22" s="57" t="s">
        <v>1568</v>
      </c>
      <c r="B22" s="57" t="s">
        <v>1569</v>
      </c>
      <c r="C22" s="57" t="s">
        <v>1570</v>
      </c>
      <c r="D22" s="58" t="s">
        <v>1537</v>
      </c>
      <c r="E22" s="57" t="s">
        <v>1538</v>
      </c>
      <c r="F22" s="59">
        <v>118.9616813793</v>
      </c>
      <c r="G22" s="60">
        <v>6.0070524164034455E-4</v>
      </c>
    </row>
    <row r="23" spans="1:7" x14ac:dyDescent="0.3">
      <c r="A23" s="57" t="s">
        <v>1571</v>
      </c>
      <c r="B23" s="57" t="s">
        <v>1572</v>
      </c>
      <c r="C23" s="57" t="s">
        <v>1570</v>
      </c>
      <c r="D23" s="58" t="s">
        <v>1537</v>
      </c>
      <c r="E23" s="57" t="s">
        <v>1538</v>
      </c>
      <c r="F23" s="59">
        <v>59.419595725299999</v>
      </c>
      <c r="G23" s="60">
        <v>6.1286779197380209E-4</v>
      </c>
    </row>
    <row r="24" spans="1:7" x14ac:dyDescent="0.3">
      <c r="A24" s="57" t="s">
        <v>1573</v>
      </c>
      <c r="B24" s="57" t="s">
        <v>1574</v>
      </c>
      <c r="C24" s="57" t="s">
        <v>1570</v>
      </c>
      <c r="D24" s="58" t="s">
        <v>1537</v>
      </c>
      <c r="E24" s="57" t="s">
        <v>1538</v>
      </c>
      <c r="F24" s="59">
        <v>56.568984730399997</v>
      </c>
      <c r="G24" s="60">
        <v>1.6425328697461641E-4</v>
      </c>
    </row>
    <row r="25" spans="1:7" x14ac:dyDescent="0.3">
      <c r="A25" s="57" t="s">
        <v>1575</v>
      </c>
      <c r="B25" s="57" t="s">
        <v>1576</v>
      </c>
      <c r="C25" s="57" t="s">
        <v>1570</v>
      </c>
      <c r="D25" s="61" t="s">
        <v>1537</v>
      </c>
      <c r="E25" s="57" t="s">
        <v>1538</v>
      </c>
      <c r="F25" s="59">
        <v>53.385486970699993</v>
      </c>
      <c r="G25" s="60">
        <v>6.178713263271221E-4</v>
      </c>
    </row>
    <row r="26" spans="1:7" x14ac:dyDescent="0.3">
      <c r="A26" s="57" t="s">
        <v>1577</v>
      </c>
      <c r="B26" s="57" t="s">
        <v>1578</v>
      </c>
      <c r="C26" s="57" t="s">
        <v>1570</v>
      </c>
      <c r="D26" s="61" t="s">
        <v>1537</v>
      </c>
      <c r="E26" s="57" t="s">
        <v>1538</v>
      </c>
      <c r="F26" s="59">
        <v>52.611595973</v>
      </c>
      <c r="G26" s="60">
        <v>1.7115296572495285E-4</v>
      </c>
    </row>
    <row r="27" spans="1:7" x14ac:dyDescent="0.3">
      <c r="A27" s="57" t="s">
        <v>1579</v>
      </c>
      <c r="B27" s="57" t="s">
        <v>1580</v>
      </c>
      <c r="C27" s="57" t="s">
        <v>1570</v>
      </c>
      <c r="D27" s="58" t="s">
        <v>1549</v>
      </c>
      <c r="E27" s="57" t="s">
        <v>1538</v>
      </c>
      <c r="F27" s="59">
        <v>20.244542107299999</v>
      </c>
      <c r="G27" s="60">
        <v>8.8113060827409162E-4</v>
      </c>
    </row>
    <row r="28" spans="1:7" x14ac:dyDescent="0.3">
      <c r="A28" s="57" t="s">
        <v>1581</v>
      </c>
      <c r="B28" s="57" t="s">
        <v>1582</v>
      </c>
      <c r="C28" s="57" t="s">
        <v>1570</v>
      </c>
      <c r="D28" s="57" t="s">
        <v>1549</v>
      </c>
      <c r="E28" s="57" t="s">
        <v>1538</v>
      </c>
      <c r="F28" s="59">
        <v>17.305644988599997</v>
      </c>
      <c r="G28" s="60">
        <v>8.7672120935637849E-4</v>
      </c>
    </row>
    <row r="29" spans="1:7" x14ac:dyDescent="0.3">
      <c r="A29" s="57" t="s">
        <v>1583</v>
      </c>
      <c r="B29" s="57" t="s">
        <v>1584</v>
      </c>
      <c r="C29" s="57" t="s">
        <v>1570</v>
      </c>
      <c r="D29" s="58" t="s">
        <v>1549</v>
      </c>
      <c r="E29" s="57" t="s">
        <v>1538</v>
      </c>
      <c r="F29" s="59">
        <v>10.639273924699999</v>
      </c>
      <c r="G29" s="60">
        <v>1.9778957706337584E-4</v>
      </c>
    </row>
    <row r="30" spans="1:7" x14ac:dyDescent="0.3">
      <c r="A30" s="57" t="s">
        <v>1585</v>
      </c>
      <c r="B30" s="57" t="s">
        <v>1586</v>
      </c>
      <c r="C30" s="57" t="s">
        <v>1570</v>
      </c>
      <c r="D30" s="58" t="s">
        <v>1587</v>
      </c>
      <c r="E30" s="57" t="s">
        <v>1538</v>
      </c>
      <c r="F30" s="59">
        <v>37.5761386872</v>
      </c>
      <c r="G30" s="60">
        <v>1.8658230068933329E-4</v>
      </c>
    </row>
    <row r="31" spans="1:7" x14ac:dyDescent="0.3">
      <c r="A31" s="57" t="s">
        <v>1588</v>
      </c>
      <c r="B31" s="57" t="s">
        <v>1589</v>
      </c>
      <c r="C31" s="57" t="s">
        <v>1590</v>
      </c>
      <c r="D31" s="58" t="s">
        <v>1537</v>
      </c>
      <c r="E31" s="57" t="s">
        <v>1538</v>
      </c>
      <c r="F31" s="59">
        <v>57.672066877299997</v>
      </c>
      <c r="G31" s="60">
        <v>3.0658729586151767E-4</v>
      </c>
    </row>
    <row r="32" spans="1:7" x14ac:dyDescent="0.3">
      <c r="A32" s="57" t="s">
        <v>1591</v>
      </c>
      <c r="B32" s="57" t="s">
        <v>1592</v>
      </c>
      <c r="C32" s="57" t="s">
        <v>1590</v>
      </c>
      <c r="D32" s="58" t="s">
        <v>1537</v>
      </c>
      <c r="E32" s="57" t="s">
        <v>1538</v>
      </c>
      <c r="F32" s="59">
        <v>54.476042710000002</v>
      </c>
      <c r="G32" s="60">
        <v>2.9366008187301434E-4</v>
      </c>
    </row>
    <row r="33" spans="1:7" x14ac:dyDescent="0.3">
      <c r="A33" s="57" t="s">
        <v>1593</v>
      </c>
      <c r="B33" s="57" t="s">
        <v>1594</v>
      </c>
      <c r="C33" s="57" t="s">
        <v>1590</v>
      </c>
      <c r="D33" s="58" t="s">
        <v>1537</v>
      </c>
      <c r="E33" s="57" t="s">
        <v>1538</v>
      </c>
      <c r="F33" s="59">
        <v>30.084302694400002</v>
      </c>
      <c r="G33" s="60">
        <v>2.8664870175856627E-4</v>
      </c>
    </row>
    <row r="34" spans="1:7" x14ac:dyDescent="0.3">
      <c r="A34" s="57" t="s">
        <v>1595</v>
      </c>
      <c r="B34" s="57" t="s">
        <v>1596</v>
      </c>
      <c r="C34" s="57" t="s">
        <v>1590</v>
      </c>
      <c r="D34" s="57" t="s">
        <v>1537</v>
      </c>
      <c r="E34" s="57" t="s">
        <v>1538</v>
      </c>
      <c r="F34" s="59">
        <v>28.713214584099997</v>
      </c>
      <c r="G34" s="60">
        <v>2.9484400033000593E-4</v>
      </c>
    </row>
    <row r="35" spans="1:7" x14ac:dyDescent="0.3">
      <c r="A35" s="57" t="s">
        <v>1597</v>
      </c>
      <c r="B35" s="57" t="s">
        <v>1598</v>
      </c>
      <c r="C35" s="57" t="s">
        <v>1590</v>
      </c>
      <c r="D35" s="57" t="s">
        <v>1537</v>
      </c>
      <c r="E35" s="57" t="s">
        <v>1538</v>
      </c>
      <c r="F35" s="59">
        <v>26.884296388400003</v>
      </c>
      <c r="G35" s="60">
        <v>3.2528104650572274E-4</v>
      </c>
    </row>
    <row r="36" spans="1:7" x14ac:dyDescent="0.3">
      <c r="A36" s="57" t="s">
        <v>1599</v>
      </c>
      <c r="B36" s="57" t="s">
        <v>1600</v>
      </c>
      <c r="C36" s="57" t="s">
        <v>1590</v>
      </c>
      <c r="D36" s="57" t="s">
        <v>1549</v>
      </c>
      <c r="E36" s="57" t="s">
        <v>1538</v>
      </c>
      <c r="F36" s="59">
        <v>62.344382037200006</v>
      </c>
      <c r="G36" s="60">
        <v>4.0746097668441629E-4</v>
      </c>
    </row>
    <row r="37" spans="1:7" x14ac:dyDescent="0.3">
      <c r="A37" s="57" t="s">
        <v>1601</v>
      </c>
      <c r="B37" s="57" t="s">
        <v>1602</v>
      </c>
      <c r="C37" s="57" t="s">
        <v>1590</v>
      </c>
      <c r="D37" s="57" t="s">
        <v>1549</v>
      </c>
      <c r="E37" s="57" t="s">
        <v>1538</v>
      </c>
      <c r="F37" s="59">
        <v>47.708232440899998</v>
      </c>
      <c r="G37" s="60">
        <v>3.7714789358623575E-4</v>
      </c>
    </row>
    <row r="38" spans="1:7" x14ac:dyDescent="0.3">
      <c r="A38" s="57" t="s">
        <v>1603</v>
      </c>
      <c r="B38" s="57" t="s">
        <v>1604</v>
      </c>
      <c r="C38" s="57" t="s">
        <v>1590</v>
      </c>
      <c r="D38" s="57" t="s">
        <v>1549</v>
      </c>
      <c r="E38" s="57" t="s">
        <v>1538</v>
      </c>
      <c r="F38" s="59">
        <v>33.276103656700002</v>
      </c>
      <c r="G38" s="60">
        <v>2.7501410574608156E-4</v>
      </c>
    </row>
    <row r="39" spans="1:7" x14ac:dyDescent="0.3">
      <c r="A39" s="57" t="s">
        <v>1605</v>
      </c>
      <c r="B39" s="57" t="s">
        <v>1606</v>
      </c>
      <c r="C39" s="57" t="s">
        <v>1590</v>
      </c>
      <c r="D39" s="57" t="s">
        <v>1549</v>
      </c>
      <c r="E39" s="57" t="s">
        <v>1538</v>
      </c>
      <c r="F39" s="59">
        <v>12.5018484677</v>
      </c>
      <c r="G39" s="60">
        <v>4.2894076476777081E-4</v>
      </c>
    </row>
  </sheetData>
  <autoFilter ref="A7:G33" xr:uid="{00000000-0009-0000-0000-000007000000}">
    <sortState xmlns:xlrd2="http://schemas.microsoft.com/office/spreadsheetml/2017/richdata2" ref="A8:G33">
      <sortCondition ref="C8:C33"/>
      <sortCondition ref="D8:D33"/>
      <sortCondition descending="1" ref="F8:F33"/>
    </sortState>
  </autoFilter>
  <mergeCells count="4">
    <mergeCell ref="A1:G1"/>
    <mergeCell ref="A2:G2"/>
    <mergeCell ref="A3:G3"/>
    <mergeCell ref="A4:G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统计</vt:lpstr>
      <vt:lpstr>Sheet1</vt:lpstr>
      <vt:lpstr>汇总展示</vt:lpstr>
      <vt:lpstr>债基</vt:lpstr>
      <vt:lpstr>二级债基</vt:lpstr>
      <vt:lpstr>可转债基金</vt:lpstr>
      <vt:lpstr>短债基金</vt:lpstr>
      <vt:lpstr>主动利率债</vt:lpstr>
      <vt:lpstr>被动指数利率债</vt:lpstr>
      <vt:lpstr>货币ETF</vt:lpstr>
      <vt:lpstr>货币基金</vt:lpstr>
      <vt:lpstr>宽基指数增强 </vt:lpstr>
      <vt:lpstr>股票多空型基金</vt:lpstr>
      <vt:lpstr>打新基金</vt:lpstr>
      <vt:lpstr>风格主题股票型基金 </vt:lpstr>
      <vt:lpstr>QDII</vt:lpstr>
      <vt:lpstr>被动指数型及ETF </vt:lpstr>
      <vt:lpstr>行业主题股票型基金</vt:lpstr>
      <vt:lpstr>商品型基金</vt:lpstr>
      <vt:lpstr>灵活配置+偏债混合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MuyeLiu</dc:creator>
  <cp:lastModifiedBy>Xinyu Zhou</cp:lastModifiedBy>
  <dcterms:created xsi:type="dcterms:W3CDTF">2021-10-19T10:41:18Z</dcterms:created>
  <dcterms:modified xsi:type="dcterms:W3CDTF">2021-11-22T10:20:19Z</dcterms:modified>
</cp:coreProperties>
</file>