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firstSheet="5" activeTab="10"/>
  </bookViews>
  <sheets>
    <sheet name="Sheet1" sheetId="1" r:id="rId1"/>
    <sheet name="范裕" sheetId="2" r:id="rId2"/>
    <sheet name="莫力特" sheetId="4" r:id="rId3"/>
    <sheet name="王连训" sheetId="8" r:id="rId4"/>
    <sheet name="丁琨" sheetId="3" r:id="rId5"/>
    <sheet name="刘洋" sheetId="10" r:id="rId6"/>
    <sheet name="研究" sheetId="6" r:id="rId7"/>
    <sheet name="戴总" sheetId="17" r:id="rId8"/>
    <sheet name="滕飞" sheetId="14" r:id="rId9"/>
    <sheet name="固收" sheetId="5" r:id="rId10"/>
    <sheet name="量化打分表" sheetId="11" r:id="rId11"/>
    <sheet name="路演汇总输入" sheetId="7" r:id="rId12"/>
    <sheet name="路演汇总输出" sheetId="12" r:id="rId13"/>
    <sheet name="服务分输入" sheetId="13" r:id="rId14"/>
    <sheet name="服务分输出" sheetId="15" r:id="rId15"/>
    <sheet name="跟投附加分" sheetId="16" r:id="rId16"/>
  </sheets>
  <definedNames>
    <definedName name="_xlnm._FilterDatabase" localSheetId="10" hidden="1">量化打分表!$A$1:$J$29</definedName>
    <definedName name="_xlnm._FilterDatabase" localSheetId="12" hidden="1">路演汇总输出!$A$1:$P$30</definedName>
    <definedName name="_xlnm.Print_Area" localSheetId="0">Sheet1!$A$1:$C$7</definedName>
  </definedNames>
  <calcPr calcId="144525" concurrentCalc="0"/>
</workbook>
</file>

<file path=xl/sharedStrings.xml><?xml version="1.0" encoding="utf-8"?>
<sst xmlns="http://schemas.openxmlformats.org/spreadsheetml/2006/main" count="841" uniqueCount="251">
  <si>
    <t>评分项目</t>
  </si>
  <si>
    <t>权重（待最终确定）</t>
  </si>
  <si>
    <t>评分标准</t>
  </si>
  <si>
    <t>最终得分</t>
  </si>
  <si>
    <t>管理人定量评分</t>
  </si>
  <si>
    <t xml:space="preserve">根据管理人、投资经理所管理产品过往一年、三年、五年的规模、收益、波动、回撤、夏普比、信用下沉情况等综合进行量化算分
</t>
  </si>
  <si>
    <t>管理人定性评分及现场答辩</t>
  </si>
  <si>
    <t>定性评估管理人资产管理规模排名情况；绝对收益组合数量。公司投资理念、管理流程，可转债产品投研实力，市场地位；投研部门岗位设置及人员配备情况；研究覆盖程度，市场口碑等：
公司现场讲解展示效果，与评审委员的沟通，对提问回答情况：
百分制打分：优秀得85-100分，良好得70-85分，基本满意得40-70分，不满意0-40分。</t>
  </si>
  <si>
    <t>增值服务</t>
  </si>
  <si>
    <t>依托公司资源，未来可提供服务，包括不限于法规解读、制度咨询、策略汇报、市场研究交流、投资成果分享、策略会邀请、重大课题研讨等增值服务。
百分制打分：优秀得85-100分，良好得70-85分，基本满意得40-70分，不满意0-40分。</t>
  </si>
  <si>
    <t>跟投资金（附加分）</t>
  </si>
  <si>
    <t>跟投8%以上得4-5分，4%-8%得3-4分，1%-4%得1-2分，不跟投0分。</t>
  </si>
  <si>
    <t>机构</t>
  </si>
  <si>
    <t>路演打分</t>
  </si>
  <si>
    <t>服务分</t>
  </si>
  <si>
    <t>博时基金</t>
  </si>
  <si>
    <t>大成基金</t>
  </si>
  <si>
    <t>富国基金</t>
  </si>
  <si>
    <t>工银瑞信</t>
  </si>
  <si>
    <t>光大保德信</t>
  </si>
  <si>
    <t>光证资管</t>
  </si>
  <si>
    <t>广发基金</t>
  </si>
  <si>
    <t>国君资管</t>
  </si>
  <si>
    <t>国寿资管</t>
  </si>
  <si>
    <t>国泰基金</t>
  </si>
  <si>
    <t>国信资管</t>
  </si>
  <si>
    <t>海富通基金</t>
  </si>
  <si>
    <t>海通资管</t>
  </si>
  <si>
    <t>华安基金</t>
  </si>
  <si>
    <t>华夏基金</t>
  </si>
  <si>
    <t>嘉实基金</t>
  </si>
  <si>
    <t>南方基金</t>
  </si>
  <si>
    <t>鹏华基金</t>
  </si>
  <si>
    <t>上投摩根</t>
  </si>
  <si>
    <t>申万宏源</t>
  </si>
  <si>
    <t>泰康资管</t>
  </si>
  <si>
    <t>兴全基金</t>
  </si>
  <si>
    <t>易方达</t>
  </si>
  <si>
    <t>银华基金</t>
  </si>
  <si>
    <t>长信基金</t>
  </si>
  <si>
    <t>中金公司</t>
  </si>
  <si>
    <t>中欧基金</t>
  </si>
  <si>
    <t>汇添富基金</t>
  </si>
  <si>
    <t>中信资管</t>
  </si>
  <si>
    <t>管理人定量评分55%</t>
  </si>
  <si>
    <t>管理人定性评分及现场答辩40%</t>
  </si>
  <si>
    <t>增值服务5%</t>
  </si>
  <si>
    <t>跟投资金（附加分）10%</t>
  </si>
  <si>
    <t>总分</t>
  </si>
  <si>
    <t>开会没听</t>
  </si>
  <si>
    <t>备注</t>
  </si>
  <si>
    <t>高杠杆，可转债0-20%，无信用风险，3A债，绩优转债，低于10%的转股溢价率，总体收益率在6%左右，300多支转债，剔除了60多支，规模都不大，所以不做控制。公司的盈利能力，行业景气度，股票质押，剔除   以后的偿债能力。低价转债的看法，观察抱团股的瓦解，可能估值会向低价行业转向。下修意愿 YTM超过4了，即使没有正股上涨的可能性，期权相当于免费送，当债券拿着也行。融基转债（之前比较高，现在在减持）和券商转债（发行转债的券商偏弱，年报不太好，低配）</t>
  </si>
  <si>
    <t>连续11年有固收基金获得今年奖，三个忌讳，盲目追高、追热点、极致策略。做好止盈止损，通过宏观研判做好大类资产投资比例，根据市场的涨跌做好再平衡，避免追涨杀跌。宏观判断：向上概率大于向下；疫苗、海外，全球复苏，对中国形成支撑。消费是经济向上的动力，餐饮等受到压制。制造业有比较大的投资动力。出口分歧大，出口替代效用可能向下，但拜登上台后，出口恶化的可能性较小。通胀的担心比较大，但是可控，不构成信用收缩。央行的操作可能不具有趋势性，可能随时转向。21年要增加交易，不建议持券待涨。债券价格比股票价格较优，但是在总体上还是偏贵。要有止盈的思路，避免追涨。三年3A的信用债，不配长债。权益市场，企业盈利和政策引导、资金面都是偏有利的，政策转向之前，权益市场有机会，15%左右的仓位，但是结构性分化明显，必须调整好。把转债当成增厚手段，注意下行保护。绝对规避有信用风险的券。可以配一些浦发等银行的转债，3左右的收益率。然后再选择一些建筑类的可能有收益的转债。</t>
  </si>
  <si>
    <t>稳健型固收+的策略，过往业绩光大安和回撤2%以内，148只精选股票，比沪深300收益高很多，投资经理都在池子里选股票。不对信用做下沉，一对多的产品都是高等级库，一共300多家机构，只在库里做选择。转债市场，17年底以前规模很小，最高峰也就30多支，2000亿左右，到17年底逐渐爆发，因为融资新规，用可转债去代替定增，有400只，5000亿，今年可能有7000亿。结合上市公司ROE以及ROEG有两位数的，作进一步研究。稳健型固收加严格控制回撤，不会超过2%，年化回报在8%。回撤的实现来源于技术手段（控制仓位止损），回撤超过1.7%以后，就会全部清仓。税前6%的回报，纯债部分偏保守，久期1.5年，3.5%，加杠杆后4%的收益率。股票按照20%仓位，和10%的收益来配置，做到2%左右的增厚。转债的预测可能性，潜在收益应该回报更佳。高等级库300家，比如中石油中石化南方电网等。看空利率债。低价转债策略，先排除信用风险，然后借款价格底，ROE在双位数，不在高估值行业，如果遇到股市风格的转换，那么就会获得更高的收益。可能近期不是很舒服，但是波动也不会很大，因此也还是可以重点关注。</t>
  </si>
  <si>
    <t>在择优和低价转债的策略中去做平衡，转债+量化对冲的方式。</t>
  </si>
  <si>
    <t>机构理财总经理宋刚，吴敌，5%的回撤，8%左右的收益。策略层面期望回撤较低，也会混合配置，包括打新等。制度安排，考虑做合适的定位，目标收益率5-6%，当前时间点偏中短久期，高评级，低杠杆，多配置优质ABS。双低的转债，挑一些正股机会较好的转债。不看好指数，但看好顺周期板块，包括石化、出口。在股性转债和双低转债中择优。</t>
  </si>
  <si>
    <t>从转债的到期收益率目前是2-3%，且信用不错，持有至到期是0.68%。18年的时候是3.58%的收益率，现在已经到了配置的不错的时间。评级公司必须是7家内的，以及AA以上的。结构还是会分化，会把更多地放在B类公司，比如化工和养殖，行业认可度可能不高，但是业绩不错。C类公司可能机会很小，D类不看</t>
  </si>
  <si>
    <t>跟投300万</t>
  </si>
  <si>
    <t>投资经理排第一，比较牛。中欧宏安、中欧宏涛，组合资产配置方面，20%以内的转债+股票，股票回报9%，转债回报7%波动18%左右，120%的仓位可以给纯债，估值水平提高机会较小，但是结构性机会还是有。回撤控制，整体配置框架按照二八开的配置比例，行业和品种来控制，在达到票息前控制风险仓位。前高后低的经济发展预测，PPI在3到4，流动性可能是合理充裕，不会做急转弯，今年1月底，利率存在波动，一季度和四季度可能有交易性机会（四季度可能经济回落。）只投中高评级的债，久期以中短期为主，存在配置优势。两类估值水平都是来自于股票，股票估值处于高位，今年可能存在流动性收缩，可能在11-12%，所以估值往上的空间较小，但是仍具有配置价值，更多来自于结构性机会。现在转债的水平是历史的均值附近，机会大于风险。转债的流动性的问题怎么解决？去年市场出现分层，机构持有的以基本面支撑的为主，换手率较高，发行量大，另一方面，非机构关注的是高换手率和溢价也比较高，后来受监管打压。少配置非机构关注的小票。</t>
  </si>
  <si>
    <t>熊短牛长，流动性因素作用越来越大，利率中枢会持续下移，利率因为疫情创了新低，现在回到正常的位置。可转债，估值分化和优选标的，估值在下调，现在是建仓的一个好时机。在货币政策不转向的情况下，流动性仍然是最关键的因素。重点是顺周期，制造业、科技行业进行布局。2021年宏观经济展望上，地产基建在同比回落，出口可能也会下滑，制造业和消费是主要支撑产业。看好新能源、通信（上游基建）</t>
  </si>
  <si>
    <t>利率债，高低仓位择时，效果不错。不下探信用等级，回撤控制在2%以内，AA+以上的国企信用债，会在可转债中择时择券。可转债仓位在0-20%之间，利率债在10%左右，回撤可以控制在1-1.5%以内，用可转债增厚2%，利率债增厚1.5%，综合7.1%，还可以进一步通过打新基金来增厚收益。2021年投资展望，央行有可能有态度转变，上半年的经济预测降低，所以下半年可能会更好，因为全年的增长目标是确定好的。信用债觉得应该偏保守的投资风格，拉高久期。可转债今年还是大波动的年，比去年更难拿。现在进入防御状态，但是可以择券，看好电子和新能源。信评团队8个人，入池债券2000多，覆盖45%左右。信用债下探到AA+的非过剩非房企的国企，信用债配置在80%左右。</t>
  </si>
  <si>
    <t>可以跟投5%-10%之间</t>
  </si>
  <si>
    <t>毛利伟。投研队伍较为精细和强大，评级较为谨慎，入库流程完善。350只股票，精选出50只。市场观点：2021全球经济复苏，从投资和出口转换到消费和制造业上来，前期工业利润率改善。通胀不会太大，PPI有一定上升，对经济的阻力小。社融见顶回落，对股票估值以及；偏向城投债，江苏、长江流域南。权益市场方面，机构主导风格已经确定，进一步拉升估值的难度较大，还是在于企业自身盈利能力的改善。看好可选消费和科技，以及优质金融（有估值优势）；转债市场：5900亿，当下转债的估值水平相对较高，有下行的趋势，当下平均价格在114元，低于120的转债占7成，19年四季度，转债价格在118，相比当时。转债的行业布局不完善，倾向于景气度较高的行业，判断企业本身。取决于转债的股东的促转意愿。整体杀跌现象比较明显。2021年的投资机会偏中性，信用的情况还是下行，适度的杠杆，长端利率没有到加仓的阶段。到3.7到3.8的时候考虑加仓。考虑入溢价率较低的转债。有两个方案，债券久期以1-2年的短久期债券为主。考虑回撤在1.5个百分点。</t>
  </si>
  <si>
    <t>不做信用下沉，每个月有一个星期在调研，</t>
  </si>
  <si>
    <t>在系统性风险发生时，会减少仓位。如果没有系统性风险时，都是均衡配置，如果转债贵了，那么就配股票。不同的市场环境下，配置的风格会有变化。抓住机遇，在底部加快配置。2018年年中，信用拐点，</t>
  </si>
  <si>
    <t>择时和择券，纯债的夏普比率会更好，但是绝对收益上，加上转债的收益会多50个BP，利率债、信用债都会做轮动。可转债贡献的收益大概在2%。债券部分会按照，信用债是最重要的收益来源，大概放在120的水平，信用债方面，还是希望主要放在城投平台类的。</t>
  </si>
  <si>
    <t>在不同阶段做出大类资产配置的选择表现不错。15-20%的    股债配置在动态中做好平衡，贡献值在25个BP，可以获得6%左右的收益率，波动率在5%，回撤控制在3%以内。利率债信用债配置苛刻，只配置AAA的央企，在信用债中不容有失误。摊余成本法配置行情？？？权益机会按照自上而下的框架配置，2021年的权益机会是个小年，PMI低于预期，工业品价格出现持续性的下跌，股票的表现应该是越过高点开始回落。海外的生产线利用率有所回升，所以因为海外的影响受益的因素逐渐消失。权益方面会低配，不会暴露太多</t>
  </si>
  <si>
    <t>跟投10%+10</t>
  </si>
  <si>
    <t>中投企业，收入和规模均排名第5位，固定收益部魏薇薇，高起步稳回落，配置价值探顶，交易策略风险大，利率债机会大于信用债机会，一季度是配置利率债的机会。基本面，各项红利效应逐渐在减弱。通胀水平是中枢抬升，利率债优于信用债。权益部分：价格中枢呈现历史性下降，历史最低价82；交易量，与发行规模有关，18年以前单日在几个亿，现在单日在100亿-120亿之间，转债的市场在扩容。可转债价格和转股溢价率的策略选择是双低。342只转债，占比14%。仓位控制。可交债不考虑。固定收益部叶蕊，信评人员有5人，纯债投资：利率及高频、信用组、大类资产配置。固收的转债产品的情况，择时和择券。择时就是对大类资产配置。固收+平均业绩7.68%，居于市场第二位。居于市场前1/5。投资经理在权益方面经验很丰富，回撤最大2%。债券池3000个，目前持有的是1300个左右。</t>
  </si>
  <si>
    <t>机构业务部董事总经理吴昊，9.33%收益率，与理财子合作400亿，未来利率会往下，2.5%到4.0%中间震荡，中枢在3.3%，中枢看得比大家高。CPI的重要程度在显著下降，GDP预测在9.5%，内生动力强劲，在通胀的角度上来说，PPI是核心的指标，央行的政策在收敛。供需的角度看，不太有利于债券市场。一般熊市在18个月左右，125个BP。中枢在3.4,比市场更加悲观。若国企出清的状态，中高等级上行20个BP，在信用紧缩的环境里，信用下沉的性价比低。2021年，转债可能有压缩的压力。重点关注汽车化工高端制造和新能源。大消费和制造业，低估大盘股（大金融板块，基本面在往上走，对平衡组合比较有意义）；今年波动会加大，因为大家都在抱团，可能同进同出。票息收入是主要收入来源，3.5%-4%之间，可转债和利率债获得超额收益。投资部的品种和交易部的品种要区分开。高速、港口、公路为主，城投看是否有长周期中短久期机会。河南、湖南、江苏中的城投中看是否有错杀的机会。</t>
  </si>
  <si>
    <t>可转债规模在40多亿，年化收益达到15%，在全市场第一，兴全步步高系列是转债系列产品，在上一轮，到期收益率有4到5%，平均业绩36%。2018年底，新步步高，发了20多支，最高的有60^%，19年发的25%的收益率。12-14年1600亿，18年发行规模较大，今年有3000多亿的发行存量，投资选择较多。固收+实现4.47%年化？2016年减低了转债配置增加了股票，包括白酒和化工。代表产品二，银行理财，18年7.92%，19年7.98%的收益率。主要投资于利率债，拉长组合的久期，2468的组合。当利差加大时，会换久期。信用债70%，利率债20-30%，收益配置   。股票会用杠杆资金去配置，大概5%的仓位，待净值提高后再加仓。转债的仓位可能不会配置太多，低仓位然后逐步买入。价格中位数从120下降到了100左右。对转股溢价率高的不碰。按照正股比较好的来选择，价格高但是股票替代。第二种是价格比较低，剔除信用风险后，再做选择，正股波动率较高，有周期性机会，可能会买。城投5%，产业25%，金融25%。</t>
  </si>
  <si>
    <t>陈文佳；自上而下，对风险中枢进行一定的偏离，相对收益的策略和绝对收益策略不一样，不追逐热点，在有安全边际的时候长期持有关注行业的龙头企业，博得收益；在个券的精选上不过分暴露久期风险，没必要在纯债上承担风险，不下沉缝隙，预计5.7%的收益，放在收益增强组做打新，只能做但市场打新，有一个点的收益贡献。推荐9到10个亿的规模，收益率可以在6%以上。15%的股票仓位的其他产品，收益率在5-5.3%。打新可以提供很明显的增厚？？价值股超配，成长股标配。全部配置信用债，高等级城投（基本回避）、房地产（央企国企）、过剩产能（不选、仅龙头国企）、主要配置高等级信用债。获得票息，流动性的产品、高等级ABS、以及私募债，3.8%到4%，另70%配高等级信用债。</t>
  </si>
  <si>
    <t>两个团队合作，去年规模在6000亿。债券采用高收益策略，信用精选5-8%之间的定位，规避违约。垃圾债8-13%，博回收边际。信用团队有20多号人。行业轮动，城投地产以及，每一轮时都会经历特别大的波动。永续债、私募债，abs是和企业的破产的风险隔离，事件驱动，包商银行的事件导致所有的城投债都上涨，新城控股时间，永煤事件推升了中高评级的收益率。事件驱动可以带来超额收益。城投的容量在10多万亿，仍然坚持城投信仰，发达地区，城投在60%以上，地产受政策的影响特别大。地产的三大块：土储相对充裕，万科龙湖；周转快碧桂园；独特拿地模式的地产。20年底出台三条红线，对房地产影响不太大。煤炭产业受到的行业的供需影响大，融资接近枯竭，最近不配，但保持关注。永煤事件之前已经清空，因为山西重组的事件不透明。短久期、低杠杆、高票息。光伏、消费类（周期属性不强，但是价格属性伴随通胀可以关注），自主可控、双循环，外部局势在缓和</t>
  </si>
  <si>
    <t>增值服务星云，基本面比较好的</t>
  </si>
  <si>
    <t>平均可转债收益年化18%，回撤在2.59%和2.88%，成立以来没有踩过雷。产品配置思路：</t>
  </si>
  <si>
    <t>跟投5-10%</t>
  </si>
  <si>
    <t>不下沉信用，只投AAA，经济周期的力量在股票市场的影响一直都有。会做板块轮动。转债的信用债评级是一样的。分为4级，从信用债的角度，可以考虑评级低，但是负债率低，偿债能力强的，也回投，可投范围比信用债会更宽。100到110的会对信用要求较高，偏左侧布局，不能出现债性不牢靠的情况。130以上就投资正股。不建议做逆向操作。权益投资经理发言很精彩。</t>
  </si>
  <si>
    <t>管理人定性打分</t>
  </si>
  <si>
    <t>中金资管</t>
  </si>
  <si>
    <t>机构名称</t>
  </si>
  <si>
    <t>联系人</t>
  </si>
  <si>
    <t>基金经理</t>
  </si>
  <si>
    <t>路演时间</t>
  </si>
  <si>
    <t>是否通知</t>
  </si>
  <si>
    <t>定增是否选聘</t>
  </si>
  <si>
    <t>是否发出资料清单</t>
  </si>
  <si>
    <t>是否回收资料</t>
  </si>
  <si>
    <t>是否更新资料</t>
  </si>
  <si>
    <t>路演资料</t>
  </si>
  <si>
    <t>汪泉</t>
  </si>
  <si>
    <t>张李陵、邓欣雨</t>
  </si>
  <si>
    <t>周三9:00-9:30</t>
  </si>
  <si>
    <t>是</t>
  </si>
  <si>
    <t>y</t>
  </si>
  <si>
    <t>李光锐</t>
  </si>
  <si>
    <t>曾刚、吴敌</t>
  </si>
  <si>
    <t>周三14:00-14:30</t>
  </si>
  <si>
    <t>于洋</t>
  </si>
  <si>
    <t>黄华</t>
  </si>
  <si>
    <t>周五14:00-14:30</t>
  </si>
  <si>
    <t>王晓迪</t>
  </si>
  <si>
    <t>贺昀、程威</t>
  </si>
  <si>
    <t>周五14:30-15:00</t>
  </si>
  <si>
    <t>王汉江</t>
  </si>
  <si>
    <t>吴江宏</t>
  </si>
  <si>
    <t>周五15:00-15:30</t>
  </si>
  <si>
    <t>陆茜</t>
  </si>
  <si>
    <t>李鉴开</t>
  </si>
  <si>
    <t>周三16:30-17:00</t>
  </si>
  <si>
    <t>崔征</t>
  </si>
  <si>
    <t>刘文良</t>
  </si>
  <si>
    <t>周四9:30-10:00</t>
  </si>
  <si>
    <t>否</t>
  </si>
  <si>
    <t>陈柏杉</t>
  </si>
  <si>
    <t>祝松</t>
  </si>
  <si>
    <t>周四10:00-10:30</t>
  </si>
  <si>
    <t>金锴</t>
  </si>
  <si>
    <t>何利华、林崇平</t>
  </si>
  <si>
    <t>周五9:00-9:30</t>
  </si>
  <si>
    <t>白蓓</t>
  </si>
  <si>
    <t>陈文佳、李荣耀</t>
  </si>
  <si>
    <t>周五10:00-10:30</t>
  </si>
  <si>
    <t>中信建投</t>
  </si>
  <si>
    <t>贺子扬</t>
  </si>
  <si>
    <t>欧阳政，陈人可</t>
  </si>
  <si>
    <t>于航</t>
  </si>
  <si>
    <t>冯佳</t>
  </si>
  <si>
    <t>周三9:30-10:00</t>
  </si>
  <si>
    <t>冯宇汉</t>
  </si>
  <si>
    <t>李跃华；宁丰</t>
  </si>
  <si>
    <t>周三10:00-10:30</t>
  </si>
  <si>
    <t>Y</t>
  </si>
  <si>
    <t>张续航</t>
  </si>
  <si>
    <t>崔维</t>
  </si>
  <si>
    <t>周三15:00-15:30</t>
  </si>
  <si>
    <t>蒋丽</t>
  </si>
  <si>
    <t>茅利伟</t>
  </si>
  <si>
    <t>周三17:00-17:30</t>
  </si>
  <si>
    <t>n</t>
  </si>
  <si>
    <t>吴庆震</t>
  </si>
  <si>
    <t>陈圆明</t>
  </si>
  <si>
    <t>周四10:30-11:00</t>
  </si>
  <si>
    <t>刘泽昌</t>
  </si>
  <si>
    <t>洪利平、晏凯亮</t>
  </si>
  <si>
    <t>周五10:30-11:00</t>
  </si>
  <si>
    <t>黄芝银</t>
  </si>
  <si>
    <t>邹依恩</t>
  </si>
  <si>
    <t>周五11:00-11:30</t>
  </si>
  <si>
    <t>陈雅伦</t>
  </si>
  <si>
    <t>温泉</t>
  </si>
  <si>
    <t>周五13:30-14:00</t>
  </si>
  <si>
    <t>华泰资管</t>
  </si>
  <si>
    <t>潘熙</t>
  </si>
  <si>
    <t>张帆、汪磊</t>
  </si>
  <si>
    <t>刘婷</t>
  </si>
  <si>
    <t>黄波</t>
  </si>
  <si>
    <t>周三11:00-11:30</t>
  </si>
  <si>
    <t>王安宜</t>
  </si>
  <si>
    <t>杨坤、姚骏彪</t>
  </si>
  <si>
    <t>周三14:30-15:00</t>
  </si>
  <si>
    <t>李伏夏</t>
  </si>
  <si>
    <t>孙彬、范义</t>
  </si>
  <si>
    <t>周三18:00-18:30</t>
  </si>
  <si>
    <t>孙超</t>
  </si>
  <si>
    <t>胡永青</t>
  </si>
  <si>
    <t>周四9:00-9:30</t>
  </si>
  <si>
    <t>刘勇、魏薇薇</t>
  </si>
  <si>
    <t>周四11:00-11:30</t>
  </si>
  <si>
    <t>广发证券资管</t>
  </si>
  <si>
    <t>张鸿儒</t>
  </si>
  <si>
    <t>李晓晶</t>
  </si>
  <si>
    <t>甘丽阳</t>
  </si>
  <si>
    <t>吴轩</t>
  </si>
  <si>
    <t>周三13:30-14:00</t>
  </si>
  <si>
    <t>李杨</t>
  </si>
  <si>
    <t>陈红、田志祥</t>
  </si>
  <si>
    <t>周五9:30-10:00</t>
  </si>
  <si>
    <t>杨云崧</t>
  </si>
  <si>
    <t>严福崟、凌铃</t>
  </si>
  <si>
    <t>周三16:00-16:30</t>
  </si>
  <si>
    <t>高雅</t>
  </si>
  <si>
    <t>刘婕、陈淳</t>
  </si>
  <si>
    <t>周三17:30-18:00</t>
  </si>
  <si>
    <t>安信资管</t>
  </si>
  <si>
    <t>柴智</t>
  </si>
  <si>
    <t>匡钟、王璇</t>
  </si>
  <si>
    <t>刘潇</t>
  </si>
  <si>
    <t>赵建</t>
  </si>
  <si>
    <t>周三10:30-11:00</t>
  </si>
  <si>
    <t>代俊</t>
  </si>
  <si>
    <t>刘波</t>
  </si>
  <si>
    <t>周三15:30-16:00</t>
  </si>
  <si>
    <t>简称</t>
  </si>
  <si>
    <t>委外管理人</t>
  </si>
  <si>
    <t>产品整体打分</t>
  </si>
  <si>
    <t>投资经理打分</t>
  </si>
  <si>
    <t>信用层级打分</t>
  </si>
  <si>
    <t>合计</t>
  </si>
  <si>
    <t>附加分</t>
  </si>
  <si>
    <t>汇总</t>
  </si>
  <si>
    <t>国泰基金管理有限公司</t>
  </si>
  <si>
    <t>博时基金管理有限公司</t>
  </si>
  <si>
    <t>中欧基金管理有限公司</t>
  </si>
  <si>
    <t>光大保德信基金管理有限公司</t>
  </si>
  <si>
    <t>泰康资产管理有限责任公司</t>
  </si>
  <si>
    <t>鹏华基金管理有限公司</t>
  </si>
  <si>
    <t>易方达基金管理有限公司</t>
  </si>
  <si>
    <t>汇添富基金管理股份有限公司</t>
  </si>
  <si>
    <t>广发基金管理有限公司</t>
  </si>
  <si>
    <t>上投摩根基金管理有限公司</t>
  </si>
  <si>
    <t>嘉实基金管理有限公司</t>
  </si>
  <si>
    <t>中信证券股份有限公司</t>
  </si>
  <si>
    <t>华夏基金管理有限公司</t>
  </si>
  <si>
    <t>富国基金管理有限公司</t>
  </si>
  <si>
    <t>南方基金管理股份有限公司</t>
  </si>
  <si>
    <t>上海国泰君安证券资产管理有限公司</t>
  </si>
  <si>
    <t>申万宏源证券有限公司</t>
  </si>
  <si>
    <t>上海海通证券资产管理有限公司</t>
  </si>
  <si>
    <t>银华基金管理股份有限公司</t>
  </si>
  <si>
    <t>长信基金管理有限责任公司</t>
  </si>
  <si>
    <t>中国国际金融股份有限公司</t>
  </si>
  <si>
    <t>华安基金管理有限公司</t>
  </si>
  <si>
    <t>中国人寿资产管理有限公司</t>
  </si>
  <si>
    <t>海富通基金管理有限公司</t>
  </si>
  <si>
    <t>工银瑞信基金管理有限公司</t>
  </si>
  <si>
    <t>上海光大证券资产管理有限公司</t>
  </si>
  <si>
    <t>大成基金管理有限公司</t>
  </si>
  <si>
    <t>兴证全球基金管理有限公司</t>
  </si>
  <si>
    <t>范裕</t>
  </si>
  <si>
    <t>莫力特</t>
  </si>
  <si>
    <t>丁琨</t>
  </si>
  <si>
    <t>王连训</t>
  </si>
  <si>
    <t>刘洋</t>
  </si>
  <si>
    <t>研究部</t>
  </si>
  <si>
    <t>滕飞</t>
  </si>
  <si>
    <t>固收</t>
  </si>
  <si>
    <r>
      <rPr>
        <b/>
        <sz val="9"/>
        <color theme="1"/>
        <rFont val="宋体"/>
        <charset val="134"/>
      </rPr>
      <t>戴总</t>
    </r>
  </si>
  <si>
    <t>权重</t>
  </si>
  <si>
    <t>加权平均</t>
  </si>
  <si>
    <t>周欣宇</t>
  </si>
  <si>
    <t>固定收益部汇总</t>
  </si>
  <si>
    <t>股票投资部汇总</t>
  </si>
  <si>
    <t>研究数据部汇总</t>
  </si>
  <si>
    <t>戴总</t>
  </si>
  <si>
    <t>研究</t>
  </si>
  <si>
    <t>加权得分</t>
  </si>
  <si>
    <t>权益</t>
  </si>
  <si>
    <t>基金公司跟300万</t>
  </si>
  <si>
    <t>券商跟5-10%</t>
  </si>
  <si>
    <t>基金公司跟投，未明确金额</t>
  </si>
  <si>
    <t>券商跟10%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</si>
</sst>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"/>
  </numFmts>
  <fonts count="29">
    <font>
      <sz val="11"/>
      <color theme="1"/>
      <name val="宋体"/>
      <charset val="134"/>
      <scheme val="minor"/>
    </font>
    <font>
      <b/>
      <sz val="9"/>
      <color theme="1"/>
      <name val="Segoe UI"/>
      <charset val="134"/>
    </font>
    <font>
      <b/>
      <sz val="9"/>
      <color theme="1"/>
      <name val="宋体"/>
      <charset val="134"/>
    </font>
    <font>
      <sz val="9"/>
      <color theme="1"/>
      <name val="Segoe UI"/>
      <charset val="134"/>
    </font>
    <font>
      <b/>
      <sz val="11"/>
      <color theme="1"/>
      <name val="宋体"/>
      <charset val="134"/>
      <scheme val="minor"/>
    </font>
    <font>
      <b/>
      <sz val="10.5"/>
      <color rgb="FF000000"/>
      <name val="微软雅黑"/>
      <charset val="134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10.5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6" fillId="3" borderId="12" applyNumberFormat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2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0" borderId="1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2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176" fontId="7" fillId="2" borderId="1" xfId="0" applyNumberFormat="1" applyFont="1" applyFill="1" applyBorder="1" applyAlignment="1">
      <alignment horizontal="right" vertical="center" wrapText="1"/>
    </xf>
    <xf numFmtId="0" fontId="4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0" xfId="0" applyFill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0" fillId="5" borderId="1" xfId="0" applyFill="1" applyBorder="1">
      <alignment vertical="center"/>
    </xf>
    <xf numFmtId="0" fontId="8" fillId="0" borderId="1" xfId="0" applyFont="1" applyFill="1" applyBorder="1" applyAlignment="1">
      <alignment horizontal="left" vertical="center" wrapText="1"/>
    </xf>
    <xf numFmtId="2" fontId="7" fillId="0" borderId="1" xfId="0" applyNumberFormat="1" applyFont="1" applyFill="1" applyBorder="1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0" fillId="6" borderId="0" xfId="0" applyFill="1" applyBorder="1">
      <alignment vertical="center"/>
    </xf>
    <xf numFmtId="0" fontId="1" fillId="6" borderId="0" xfId="0" applyFont="1" applyFill="1" applyBorder="1" applyAlignment="1">
      <alignment horizontal="left" vertical="center" wrapText="1"/>
    </xf>
    <xf numFmtId="2" fontId="3" fillId="6" borderId="0" xfId="0" applyNumberFormat="1" applyFont="1" applyFill="1" applyBorder="1" applyAlignment="1">
      <alignment horizontal="right" vertical="center" wrapText="1"/>
    </xf>
    <xf numFmtId="2" fontId="0" fillId="6" borderId="0" xfId="0" applyNumberFormat="1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1" fillId="2" borderId="0" xfId="0" applyFont="1" applyFill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9" fontId="5" fillId="3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9" fontId="9" fillId="5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/>
    </xf>
    <xf numFmtId="9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85" zoomScaleNormal="85" workbookViewId="0">
      <selection activeCell="D4" sqref="D4"/>
    </sheetView>
  </sheetViews>
  <sheetFormatPr defaultColWidth="40.6333333333333" defaultRowHeight="13.5" outlineLevelRow="6" outlineLevelCol="3"/>
  <cols>
    <col min="1" max="1" width="31.45" customWidth="1"/>
    <col min="2" max="2" width="18.0916666666667" customWidth="1"/>
    <col min="3" max="3" width="77.2666666666667" customWidth="1"/>
    <col min="4" max="4" width="27.9083333333333" customWidth="1"/>
  </cols>
  <sheetData>
    <row r="1" ht="15.75" spans="1:4">
      <c r="A1" s="6"/>
      <c r="B1" s="6"/>
      <c r="C1" s="6"/>
      <c r="D1" s="6"/>
    </row>
    <row r="2" ht="15.75" spans="1:4">
      <c r="A2" s="6" t="s">
        <v>0</v>
      </c>
      <c r="B2" s="6" t="s">
        <v>1</v>
      </c>
      <c r="C2" s="6" t="s">
        <v>2</v>
      </c>
      <c r="D2" s="54" t="s">
        <v>3</v>
      </c>
    </row>
    <row r="3" ht="51.75" spans="1:4">
      <c r="A3" s="6" t="s">
        <v>4</v>
      </c>
      <c r="B3" s="55">
        <v>0.55</v>
      </c>
      <c r="C3" s="56" t="s">
        <v>5</v>
      </c>
      <c r="D3" s="54"/>
    </row>
    <row r="4" ht="81.75" customHeight="1" spans="1:4">
      <c r="A4" s="53" t="s">
        <v>6</v>
      </c>
      <c r="B4" s="57">
        <v>0.4</v>
      </c>
      <c r="C4" s="58" t="s">
        <v>7</v>
      </c>
      <c r="D4" s="53"/>
    </row>
    <row r="5" ht="80.25" customHeight="1" spans="1:4">
      <c r="A5" s="53" t="s">
        <v>8</v>
      </c>
      <c r="B5" s="57">
        <v>0.05</v>
      </c>
      <c r="C5" s="58" t="s">
        <v>9</v>
      </c>
      <c r="D5" s="53"/>
    </row>
    <row r="6" ht="141.75" customHeight="1" spans="1:4">
      <c r="A6" s="59" t="s">
        <v>10</v>
      </c>
      <c r="B6" s="60">
        <v>0.1</v>
      </c>
      <c r="C6" s="56" t="s">
        <v>11</v>
      </c>
      <c r="D6" s="61"/>
    </row>
    <row r="7" ht="17.25" spans="1:4">
      <c r="A7" s="62"/>
      <c r="B7" s="62"/>
      <c r="C7" s="63"/>
      <c r="D7" s="61"/>
    </row>
  </sheetData>
  <mergeCells count="1">
    <mergeCell ref="A1:D1"/>
  </mergeCells>
  <pageMargins left="0.7" right="0.7" top="0.75" bottom="0.75" header="0.3" footer="0.3"/>
  <pageSetup paperSize="9" scale="76" orientation="landscape" horizontalDpi="200" verticalDpi="300"/>
  <headerFooter/>
  <colBreaks count="1" manualBreakCount="1">
    <brk id="3" max="2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D7" sqref="D7"/>
    </sheetView>
  </sheetViews>
  <sheetFormatPr defaultColWidth="83.0916666666667" defaultRowHeight="13.5" outlineLevelCol="2"/>
  <cols>
    <col min="1" max="1" width="13" customWidth="1"/>
    <col min="2" max="3" width="36.45" customWidth="1"/>
    <col min="4" max="4" width="115.725" customWidth="1"/>
  </cols>
  <sheetData>
    <row r="1" spans="1:3">
      <c r="A1" s="49" t="s">
        <v>12</v>
      </c>
      <c r="B1" t="s">
        <v>13</v>
      </c>
      <c r="C1" t="s">
        <v>14</v>
      </c>
    </row>
    <row r="2" ht="17.25" spans="1:3">
      <c r="A2" s="49" t="s">
        <v>15</v>
      </c>
      <c r="B2" s="50">
        <v>75</v>
      </c>
      <c r="C2" s="51">
        <v>65</v>
      </c>
    </row>
    <row r="3" ht="17.25" spans="1:3">
      <c r="A3" s="49" t="s">
        <v>16</v>
      </c>
      <c r="B3" s="50">
        <v>70</v>
      </c>
      <c r="C3" s="51">
        <v>80</v>
      </c>
    </row>
    <row r="4" ht="17.25" spans="1:3">
      <c r="A4" s="49" t="s">
        <v>17</v>
      </c>
      <c r="B4" s="50">
        <v>90</v>
      </c>
      <c r="C4" s="51">
        <v>80</v>
      </c>
    </row>
    <row r="5" ht="17.25" spans="1:3">
      <c r="A5" s="49" t="s">
        <v>18</v>
      </c>
      <c r="B5" s="50">
        <v>75</v>
      </c>
      <c r="C5" s="51">
        <v>70</v>
      </c>
    </row>
    <row r="6" ht="17.25" spans="1:3">
      <c r="A6" s="49" t="s">
        <v>19</v>
      </c>
      <c r="B6" s="50">
        <v>75</v>
      </c>
      <c r="C6" s="51">
        <v>80</v>
      </c>
    </row>
    <row r="7" ht="17.25" spans="1:3">
      <c r="A7" s="49" t="s">
        <v>20</v>
      </c>
      <c r="B7" s="52">
        <v>70</v>
      </c>
      <c r="C7" s="51">
        <v>70</v>
      </c>
    </row>
    <row r="8" ht="17.25" spans="1:3">
      <c r="A8" s="49" t="s">
        <v>21</v>
      </c>
      <c r="B8" s="50">
        <v>90</v>
      </c>
      <c r="C8" s="51">
        <v>85</v>
      </c>
    </row>
    <row r="9" ht="17.25" spans="1:3">
      <c r="A9" s="25" t="s">
        <v>22</v>
      </c>
      <c r="B9" s="50">
        <v>85</v>
      </c>
      <c r="C9" s="51">
        <v>90</v>
      </c>
    </row>
    <row r="10" ht="17.25" spans="1:3">
      <c r="A10" s="25" t="s">
        <v>23</v>
      </c>
      <c r="B10" s="50">
        <v>70</v>
      </c>
      <c r="C10" s="51">
        <v>65</v>
      </c>
    </row>
    <row r="11" ht="17.25" spans="1:3">
      <c r="A11" s="49" t="s">
        <v>24</v>
      </c>
      <c r="B11" s="50">
        <v>90</v>
      </c>
      <c r="C11" s="51">
        <v>95</v>
      </c>
    </row>
    <row r="12" ht="17.25" spans="1:3">
      <c r="A12" s="49" t="s">
        <v>25</v>
      </c>
      <c r="B12" s="50">
        <v>65</v>
      </c>
      <c r="C12" s="51">
        <v>70</v>
      </c>
    </row>
    <row r="13" ht="17.25" spans="1:3">
      <c r="A13" s="49" t="s">
        <v>26</v>
      </c>
      <c r="B13" s="50">
        <v>80</v>
      </c>
      <c r="C13" s="51">
        <v>80</v>
      </c>
    </row>
    <row r="14" ht="17.25" spans="1:3">
      <c r="A14" s="49" t="s">
        <v>27</v>
      </c>
      <c r="B14" s="50">
        <v>70</v>
      </c>
      <c r="C14" s="51">
        <v>65</v>
      </c>
    </row>
    <row r="15" ht="17.25" spans="1:3">
      <c r="A15" s="49" t="s">
        <v>28</v>
      </c>
      <c r="B15" s="50">
        <v>75</v>
      </c>
      <c r="C15" s="51">
        <v>80</v>
      </c>
    </row>
    <row r="16" ht="17.25" spans="1:3">
      <c r="A16" s="49" t="s">
        <v>29</v>
      </c>
      <c r="B16" s="50">
        <v>80</v>
      </c>
      <c r="C16" s="51">
        <v>90</v>
      </c>
    </row>
    <row r="17" ht="17.25" spans="1:3">
      <c r="A17" s="25" t="s">
        <v>30</v>
      </c>
      <c r="B17" s="53">
        <v>90</v>
      </c>
      <c r="C17" s="51">
        <v>90</v>
      </c>
    </row>
    <row r="18" ht="17.25" spans="1:3">
      <c r="A18" s="25" t="s">
        <v>31</v>
      </c>
      <c r="B18" s="53">
        <v>75</v>
      </c>
      <c r="C18" s="51">
        <v>80</v>
      </c>
    </row>
    <row r="19" ht="17.25" spans="1:3">
      <c r="A19" s="25" t="s">
        <v>32</v>
      </c>
      <c r="B19" s="53">
        <v>80</v>
      </c>
      <c r="C19" s="51">
        <v>80</v>
      </c>
    </row>
    <row r="20" ht="17.25" spans="1:3">
      <c r="A20" s="25" t="s">
        <v>33</v>
      </c>
      <c r="B20" s="53">
        <v>85</v>
      </c>
      <c r="C20" s="51">
        <v>70</v>
      </c>
    </row>
    <row r="21" ht="17.25" spans="1:3">
      <c r="A21" s="25" t="s">
        <v>34</v>
      </c>
      <c r="B21" s="53">
        <v>50</v>
      </c>
      <c r="C21" s="51">
        <v>65</v>
      </c>
    </row>
    <row r="22" ht="17.25" spans="1:3">
      <c r="A22" s="25" t="s">
        <v>35</v>
      </c>
      <c r="B22" s="53">
        <v>80</v>
      </c>
      <c r="C22" s="51">
        <v>80</v>
      </c>
    </row>
    <row r="23" ht="17.25" spans="1:3">
      <c r="A23" s="25" t="s">
        <v>36</v>
      </c>
      <c r="B23" s="53">
        <v>70</v>
      </c>
      <c r="C23" s="51">
        <v>70</v>
      </c>
    </row>
    <row r="24" ht="17.25" spans="1:3">
      <c r="A24" s="25" t="s">
        <v>37</v>
      </c>
      <c r="B24" s="53">
        <v>80</v>
      </c>
      <c r="C24" s="51">
        <v>70</v>
      </c>
    </row>
    <row r="25" ht="17.25" spans="1:3">
      <c r="A25" s="25" t="s">
        <v>38</v>
      </c>
      <c r="B25" s="53">
        <v>70</v>
      </c>
      <c r="C25" s="51">
        <v>80</v>
      </c>
    </row>
    <row r="26" ht="17.25" spans="1:3">
      <c r="A26" s="25" t="s">
        <v>39</v>
      </c>
      <c r="B26" s="53">
        <v>80</v>
      </c>
      <c r="C26" s="51">
        <v>70</v>
      </c>
    </row>
    <row r="27" ht="17.25" spans="1:3">
      <c r="A27" s="25" t="s">
        <v>40</v>
      </c>
      <c r="B27" s="53">
        <v>70</v>
      </c>
      <c r="C27" s="51">
        <v>65</v>
      </c>
    </row>
    <row r="28" ht="17.25" spans="1:3">
      <c r="A28" s="25" t="s">
        <v>41</v>
      </c>
      <c r="B28" s="53">
        <v>80</v>
      </c>
      <c r="C28" s="51">
        <v>80</v>
      </c>
    </row>
    <row r="29" ht="17.25" spans="1:3">
      <c r="A29" s="25" t="s">
        <v>42</v>
      </c>
      <c r="B29" s="53">
        <v>85</v>
      </c>
      <c r="C29" s="51">
        <v>80</v>
      </c>
    </row>
    <row r="30" ht="17.25" spans="1:3">
      <c r="A30" s="25" t="s">
        <v>43</v>
      </c>
      <c r="B30" s="53">
        <v>80</v>
      </c>
      <c r="C30" s="51">
        <v>90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F2" sqref="F2"/>
    </sheetView>
  </sheetViews>
  <sheetFormatPr defaultColWidth="9" defaultRowHeight="13.5" outlineLevelCol="6"/>
  <cols>
    <col min="3" max="3" width="28.3666666666667" customWidth="1"/>
  </cols>
  <sheetData>
    <row r="1" ht="15.75" spans="1:7">
      <c r="A1" s="48"/>
      <c r="B1" s="6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48"/>
    </row>
    <row r="2" spans="1:7">
      <c r="A2" s="48" t="s">
        <v>15</v>
      </c>
      <c r="B2" s="48"/>
      <c r="C2" s="48">
        <v>80</v>
      </c>
      <c r="D2" s="48">
        <v>80</v>
      </c>
      <c r="E2" s="48"/>
      <c r="F2" s="48">
        <f>B2*0.55+C2*0.4+D2*0.05+E2*0.1</f>
        <v>36</v>
      </c>
      <c r="G2" s="48"/>
    </row>
    <row r="3" spans="1:7">
      <c r="A3" s="48" t="s">
        <v>16</v>
      </c>
      <c r="B3" s="48"/>
      <c r="C3" s="48">
        <v>70</v>
      </c>
      <c r="D3" s="48">
        <v>70</v>
      </c>
      <c r="E3" s="48"/>
      <c r="F3" s="48">
        <f t="shared" ref="F3:F30" si="0">B3*0.55+C3*0.4+D3*0.05+E3*0.1</f>
        <v>31.5</v>
      </c>
      <c r="G3" s="48"/>
    </row>
    <row r="4" spans="1:7">
      <c r="A4" s="48" t="s">
        <v>17</v>
      </c>
      <c r="B4" s="48"/>
      <c r="C4" s="48">
        <v>75</v>
      </c>
      <c r="D4" s="48">
        <v>75</v>
      </c>
      <c r="E4" s="48"/>
      <c r="F4" s="48">
        <f t="shared" si="0"/>
        <v>33.75</v>
      </c>
      <c r="G4" s="48"/>
    </row>
    <row r="5" spans="1:7">
      <c r="A5" s="48" t="s">
        <v>18</v>
      </c>
      <c r="B5" s="48"/>
      <c r="C5" s="48">
        <v>70</v>
      </c>
      <c r="D5" s="48">
        <v>75</v>
      </c>
      <c r="E5" s="48"/>
      <c r="F5" s="48">
        <f t="shared" si="0"/>
        <v>31.75</v>
      </c>
      <c r="G5" s="48"/>
    </row>
    <row r="6" spans="1:7">
      <c r="A6" s="48" t="s">
        <v>19</v>
      </c>
      <c r="B6" s="48"/>
      <c r="C6" s="48">
        <v>75</v>
      </c>
      <c r="D6" s="48">
        <v>70</v>
      </c>
      <c r="E6" s="48"/>
      <c r="F6" s="48">
        <f t="shared" si="0"/>
        <v>33.5</v>
      </c>
      <c r="G6" s="48"/>
    </row>
    <row r="7" spans="1:7">
      <c r="A7" s="48" t="s">
        <v>20</v>
      </c>
      <c r="B7" s="48"/>
      <c r="C7" s="48">
        <v>70</v>
      </c>
      <c r="D7" s="48">
        <v>75</v>
      </c>
      <c r="E7" s="48"/>
      <c r="F7" s="48">
        <f t="shared" si="0"/>
        <v>31.75</v>
      </c>
      <c r="G7" s="48"/>
    </row>
    <row r="8" spans="1:7">
      <c r="A8" s="48" t="s">
        <v>21</v>
      </c>
      <c r="B8" s="48"/>
      <c r="C8" s="48">
        <v>75</v>
      </c>
      <c r="D8" s="48">
        <v>75</v>
      </c>
      <c r="E8" s="48"/>
      <c r="F8" s="48">
        <f t="shared" si="0"/>
        <v>33.75</v>
      </c>
      <c r="G8" s="48"/>
    </row>
    <row r="9" spans="1:7">
      <c r="A9" s="48" t="s">
        <v>22</v>
      </c>
      <c r="B9" s="48"/>
      <c r="C9" s="48">
        <v>70</v>
      </c>
      <c r="D9" s="48">
        <v>75</v>
      </c>
      <c r="E9" s="48"/>
      <c r="F9" s="48">
        <f t="shared" si="0"/>
        <v>31.75</v>
      </c>
      <c r="G9" s="48"/>
    </row>
    <row r="10" spans="1:7">
      <c r="A10" s="48" t="s">
        <v>23</v>
      </c>
      <c r="B10" s="48"/>
      <c r="C10" s="48">
        <v>70</v>
      </c>
      <c r="D10" s="48">
        <v>70</v>
      </c>
      <c r="E10" s="48"/>
      <c r="F10" s="48">
        <f t="shared" si="0"/>
        <v>31.5</v>
      </c>
      <c r="G10" s="48"/>
    </row>
    <row r="11" spans="1:7">
      <c r="A11" s="48" t="s">
        <v>24</v>
      </c>
      <c r="B11" s="48"/>
      <c r="C11" s="48">
        <v>80</v>
      </c>
      <c r="D11" s="48">
        <v>75</v>
      </c>
      <c r="E11" s="48"/>
      <c r="F11" s="48">
        <f t="shared" si="0"/>
        <v>35.75</v>
      </c>
      <c r="G11" s="48"/>
    </row>
    <row r="12" spans="1:7">
      <c r="A12" s="48" t="s">
        <v>25</v>
      </c>
      <c r="B12" s="48"/>
      <c r="C12" s="48">
        <v>70</v>
      </c>
      <c r="D12" s="48">
        <v>70</v>
      </c>
      <c r="E12" s="48"/>
      <c r="F12" s="48">
        <f t="shared" si="0"/>
        <v>31.5</v>
      </c>
      <c r="G12" s="48"/>
    </row>
    <row r="13" spans="1:7">
      <c r="A13" s="48" t="s">
        <v>26</v>
      </c>
      <c r="B13" s="48"/>
      <c r="C13" s="48">
        <v>70</v>
      </c>
      <c r="D13" s="48">
        <v>70</v>
      </c>
      <c r="E13" s="48"/>
      <c r="F13" s="48">
        <f t="shared" si="0"/>
        <v>31.5</v>
      </c>
      <c r="G13" s="48"/>
    </row>
    <row r="14" spans="1:7">
      <c r="A14" s="48" t="s">
        <v>27</v>
      </c>
      <c r="B14" s="48"/>
      <c r="C14" s="48">
        <v>75</v>
      </c>
      <c r="D14" s="48">
        <v>75</v>
      </c>
      <c r="E14" s="48"/>
      <c r="F14" s="48">
        <f t="shared" si="0"/>
        <v>33.75</v>
      </c>
      <c r="G14" s="48"/>
    </row>
    <row r="15" spans="1:7">
      <c r="A15" s="48" t="s">
        <v>28</v>
      </c>
      <c r="B15" s="48"/>
      <c r="C15" s="48">
        <v>70</v>
      </c>
      <c r="D15" s="48">
        <v>70</v>
      </c>
      <c r="E15" s="48"/>
      <c r="F15" s="48">
        <f t="shared" si="0"/>
        <v>31.5</v>
      </c>
      <c r="G15" s="48"/>
    </row>
    <row r="16" spans="1:7">
      <c r="A16" s="48" t="s">
        <v>29</v>
      </c>
      <c r="B16" s="48"/>
      <c r="C16" s="48">
        <v>85</v>
      </c>
      <c r="D16" s="48">
        <v>85</v>
      </c>
      <c r="E16" s="48"/>
      <c r="F16" s="48">
        <f t="shared" si="0"/>
        <v>38.25</v>
      </c>
      <c r="G16" s="48"/>
    </row>
    <row r="17" spans="1:7">
      <c r="A17" s="48" t="s">
        <v>42</v>
      </c>
      <c r="B17" s="48"/>
      <c r="C17" s="48">
        <v>80</v>
      </c>
      <c r="D17" s="48">
        <v>80</v>
      </c>
      <c r="E17" s="48"/>
      <c r="F17" s="48">
        <f t="shared" si="0"/>
        <v>36</v>
      </c>
      <c r="G17" s="48"/>
    </row>
    <row r="18" spans="1:7">
      <c r="A18" s="48" t="s">
        <v>30</v>
      </c>
      <c r="B18" s="48"/>
      <c r="C18" s="48">
        <v>75</v>
      </c>
      <c r="D18" s="48">
        <v>80</v>
      </c>
      <c r="E18" s="48"/>
      <c r="F18" s="48">
        <f t="shared" si="0"/>
        <v>34</v>
      </c>
      <c r="G18" s="48"/>
    </row>
    <row r="19" spans="1:7">
      <c r="A19" s="48" t="s">
        <v>31</v>
      </c>
      <c r="B19" s="48"/>
      <c r="C19" s="48">
        <v>80</v>
      </c>
      <c r="D19" s="48">
        <v>75</v>
      </c>
      <c r="E19" s="48"/>
      <c r="F19" s="48">
        <f t="shared" si="0"/>
        <v>35.75</v>
      </c>
      <c r="G19" s="48"/>
    </row>
    <row r="20" spans="1:7">
      <c r="A20" s="48" t="s">
        <v>32</v>
      </c>
      <c r="B20" s="48"/>
      <c r="C20" s="48">
        <v>75</v>
      </c>
      <c r="D20" s="48">
        <v>75</v>
      </c>
      <c r="E20" s="48"/>
      <c r="F20" s="48">
        <f t="shared" si="0"/>
        <v>33.75</v>
      </c>
      <c r="G20" s="48"/>
    </row>
    <row r="21" spans="1:7">
      <c r="A21" s="48" t="s">
        <v>33</v>
      </c>
      <c r="B21" s="48"/>
      <c r="C21" s="48">
        <v>70</v>
      </c>
      <c r="D21" s="48">
        <v>70</v>
      </c>
      <c r="E21" s="48"/>
      <c r="F21" s="48">
        <f t="shared" si="0"/>
        <v>31.5</v>
      </c>
      <c r="G21" s="48"/>
    </row>
    <row r="22" spans="1:7">
      <c r="A22" s="48" t="s">
        <v>34</v>
      </c>
      <c r="B22" s="48"/>
      <c r="C22" s="48">
        <v>75</v>
      </c>
      <c r="D22" s="48">
        <v>70</v>
      </c>
      <c r="E22" s="48"/>
      <c r="F22" s="48">
        <f t="shared" si="0"/>
        <v>33.5</v>
      </c>
      <c r="G22" s="48"/>
    </row>
    <row r="23" spans="1:7">
      <c r="A23" s="48" t="s">
        <v>35</v>
      </c>
      <c r="B23" s="48"/>
      <c r="C23" s="48">
        <v>75</v>
      </c>
      <c r="D23" s="48">
        <v>70</v>
      </c>
      <c r="E23" s="48"/>
      <c r="F23" s="48">
        <f t="shared" si="0"/>
        <v>33.5</v>
      </c>
      <c r="G23" s="48"/>
    </row>
    <row r="24" spans="1:7">
      <c r="A24" s="48" t="s">
        <v>36</v>
      </c>
      <c r="B24" s="48"/>
      <c r="C24" s="48">
        <v>75</v>
      </c>
      <c r="D24" s="48">
        <v>75</v>
      </c>
      <c r="E24" s="48"/>
      <c r="F24" s="48">
        <f t="shared" si="0"/>
        <v>33.75</v>
      </c>
      <c r="G24" s="48"/>
    </row>
    <row r="25" spans="1:7">
      <c r="A25" s="48" t="s">
        <v>37</v>
      </c>
      <c r="B25" s="48"/>
      <c r="C25" s="48">
        <v>80</v>
      </c>
      <c r="D25" s="48">
        <v>75</v>
      </c>
      <c r="E25" s="48"/>
      <c r="F25" s="48">
        <f t="shared" si="0"/>
        <v>35.75</v>
      </c>
      <c r="G25" s="48"/>
    </row>
    <row r="26" spans="1:7">
      <c r="A26" s="48" t="s">
        <v>38</v>
      </c>
      <c r="B26" s="48"/>
      <c r="C26" s="48"/>
      <c r="D26" s="48"/>
      <c r="E26" s="48"/>
      <c r="F26" s="48">
        <f t="shared" si="0"/>
        <v>0</v>
      </c>
      <c r="G26" s="48" t="s">
        <v>49</v>
      </c>
    </row>
    <row r="27" spans="1:7">
      <c r="A27" s="48" t="s">
        <v>39</v>
      </c>
      <c r="B27" s="48"/>
      <c r="C27" s="48"/>
      <c r="D27" s="48"/>
      <c r="E27" s="48"/>
      <c r="F27" s="48">
        <f t="shared" si="0"/>
        <v>0</v>
      </c>
      <c r="G27" s="48" t="s">
        <v>49</v>
      </c>
    </row>
    <row r="28" spans="1:7">
      <c r="A28" s="48" t="s">
        <v>40</v>
      </c>
      <c r="B28" s="48"/>
      <c r="C28" s="48"/>
      <c r="D28" s="48"/>
      <c r="E28" s="48"/>
      <c r="F28" s="48">
        <f t="shared" si="0"/>
        <v>0</v>
      </c>
      <c r="G28" s="48" t="s">
        <v>49</v>
      </c>
    </row>
    <row r="29" spans="1:7">
      <c r="A29" s="48" t="s">
        <v>41</v>
      </c>
      <c r="B29" s="48"/>
      <c r="C29" s="48"/>
      <c r="D29" s="48"/>
      <c r="E29" s="48"/>
      <c r="F29" s="48">
        <f t="shared" si="0"/>
        <v>0</v>
      </c>
      <c r="G29" s="48" t="s">
        <v>49</v>
      </c>
    </row>
    <row r="30" spans="1:7">
      <c r="A30" s="22" t="s">
        <v>43</v>
      </c>
      <c r="B30" s="48"/>
      <c r="C30" s="48">
        <v>75</v>
      </c>
      <c r="D30" s="48">
        <v>75</v>
      </c>
      <c r="E30" s="48"/>
      <c r="F30" s="48">
        <f t="shared" si="0"/>
        <v>33.75</v>
      </c>
      <c r="G30" s="48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A13" sqref="A13"/>
    </sheetView>
  </sheetViews>
  <sheetFormatPr defaultColWidth="9" defaultRowHeight="13.5" outlineLevelCol="5"/>
  <sheetData>
    <row r="1" ht="15.75" spans="1:6">
      <c r="A1" s="9"/>
      <c r="B1" s="46" t="s">
        <v>44</v>
      </c>
      <c r="C1" s="6" t="s">
        <v>45</v>
      </c>
      <c r="D1" s="6" t="s">
        <v>46</v>
      </c>
      <c r="E1" s="6" t="s">
        <v>47</v>
      </c>
      <c r="F1" s="6" t="s">
        <v>48</v>
      </c>
    </row>
    <row r="2" spans="1:4">
      <c r="A2" s="9" t="s">
        <v>15</v>
      </c>
      <c r="C2">
        <v>85</v>
      </c>
      <c r="D2">
        <v>80</v>
      </c>
    </row>
    <row r="3" spans="1:4">
      <c r="A3" s="9" t="s">
        <v>16</v>
      </c>
      <c r="C3">
        <v>75</v>
      </c>
      <c r="D3">
        <v>85</v>
      </c>
    </row>
    <row r="4" spans="1:4">
      <c r="A4" s="9" t="s">
        <v>17</v>
      </c>
      <c r="C4">
        <v>88</v>
      </c>
      <c r="D4">
        <v>80</v>
      </c>
    </row>
    <row r="5" spans="1:4">
      <c r="A5" s="9" t="s">
        <v>18</v>
      </c>
      <c r="C5">
        <v>82</v>
      </c>
      <c r="D5">
        <v>75</v>
      </c>
    </row>
    <row r="6" spans="1:4">
      <c r="A6" s="11" t="s">
        <v>19</v>
      </c>
      <c r="C6">
        <v>82</v>
      </c>
      <c r="D6">
        <v>80</v>
      </c>
    </row>
    <row r="7" spans="1:4">
      <c r="A7" s="11" t="s">
        <v>20</v>
      </c>
      <c r="C7">
        <v>82</v>
      </c>
      <c r="D7">
        <v>85</v>
      </c>
    </row>
    <row r="8" spans="1:4">
      <c r="A8" s="10" t="s">
        <v>21</v>
      </c>
      <c r="C8">
        <v>88</v>
      </c>
      <c r="D8">
        <v>85</v>
      </c>
    </row>
    <row r="9" spans="1:4">
      <c r="A9" s="10" t="s">
        <v>22</v>
      </c>
      <c r="C9">
        <v>90</v>
      </c>
      <c r="D9">
        <v>90</v>
      </c>
    </row>
    <row r="10" spans="1:4">
      <c r="A10" s="10" t="s">
        <v>23</v>
      </c>
      <c r="C10">
        <v>90</v>
      </c>
      <c r="D10">
        <v>90</v>
      </c>
    </row>
    <row r="11" spans="1:4">
      <c r="A11" s="11" t="s">
        <v>24</v>
      </c>
      <c r="C11">
        <v>84</v>
      </c>
      <c r="D11">
        <v>80</v>
      </c>
    </row>
    <row r="12" spans="1:4">
      <c r="A12" s="10" t="s">
        <v>25</v>
      </c>
      <c r="C12">
        <v>75</v>
      </c>
      <c r="D12">
        <v>75</v>
      </c>
    </row>
    <row r="13" spans="1:4">
      <c r="A13" s="11" t="s">
        <v>26</v>
      </c>
      <c r="C13">
        <v>82</v>
      </c>
      <c r="D13">
        <v>80</v>
      </c>
    </row>
    <row r="14" spans="1:4">
      <c r="A14" s="11" t="s">
        <v>27</v>
      </c>
      <c r="C14">
        <v>80</v>
      </c>
      <c r="D14">
        <v>90</v>
      </c>
    </row>
    <row r="15" spans="1:4">
      <c r="A15" s="10" t="s">
        <v>28</v>
      </c>
      <c r="C15">
        <v>75</v>
      </c>
      <c r="D15">
        <v>85</v>
      </c>
    </row>
    <row r="16" spans="1:4">
      <c r="A16" s="10" t="s">
        <v>29</v>
      </c>
      <c r="C16">
        <v>82</v>
      </c>
      <c r="D16">
        <v>75</v>
      </c>
    </row>
    <row r="17" spans="1:4">
      <c r="A17" s="10" t="s">
        <v>42</v>
      </c>
      <c r="C17">
        <v>82</v>
      </c>
      <c r="D17">
        <v>80</v>
      </c>
    </row>
    <row r="18" spans="1:4">
      <c r="A18" s="10" t="s">
        <v>30</v>
      </c>
      <c r="C18">
        <v>85</v>
      </c>
      <c r="D18">
        <v>80</v>
      </c>
    </row>
    <row r="19" spans="1:4">
      <c r="A19" s="10" t="s">
        <v>31</v>
      </c>
      <c r="C19">
        <v>85</v>
      </c>
      <c r="D19">
        <v>80</v>
      </c>
    </row>
    <row r="20" spans="1:4">
      <c r="A20" s="10" t="s">
        <v>32</v>
      </c>
      <c r="C20">
        <v>75</v>
      </c>
      <c r="D20">
        <v>75</v>
      </c>
    </row>
    <row r="21" spans="1:4">
      <c r="A21" s="10" t="s">
        <v>33</v>
      </c>
      <c r="C21">
        <v>75</v>
      </c>
      <c r="D21">
        <v>80</v>
      </c>
    </row>
    <row r="22" spans="1:4">
      <c r="A22" s="10" t="s">
        <v>34</v>
      </c>
      <c r="C22">
        <v>90</v>
      </c>
      <c r="D22">
        <v>90</v>
      </c>
    </row>
    <row r="23" spans="1:4">
      <c r="A23" s="10" t="s">
        <v>35</v>
      </c>
      <c r="C23">
        <v>80</v>
      </c>
      <c r="D23">
        <v>78</v>
      </c>
    </row>
    <row r="24" spans="1:4">
      <c r="A24" s="10" t="s">
        <v>36</v>
      </c>
      <c r="C24">
        <v>75</v>
      </c>
      <c r="D24">
        <v>80</v>
      </c>
    </row>
    <row r="25" spans="1:4">
      <c r="A25" s="10" t="s">
        <v>37</v>
      </c>
      <c r="C25">
        <v>74</v>
      </c>
      <c r="D25">
        <v>78</v>
      </c>
    </row>
    <row r="26" spans="1:4">
      <c r="A26" s="10" t="s">
        <v>38</v>
      </c>
      <c r="C26">
        <v>80</v>
      </c>
      <c r="D26">
        <v>80</v>
      </c>
    </row>
    <row r="27" spans="1:4">
      <c r="A27" s="10" t="s">
        <v>39</v>
      </c>
      <c r="C27">
        <v>85</v>
      </c>
      <c r="D27">
        <v>75</v>
      </c>
    </row>
    <row r="28" spans="1:4">
      <c r="A28" s="10" t="s">
        <v>40</v>
      </c>
      <c r="C28">
        <v>90</v>
      </c>
      <c r="D28">
        <v>85</v>
      </c>
    </row>
    <row r="29" spans="1:4">
      <c r="A29" s="10" t="s">
        <v>41</v>
      </c>
      <c r="C29">
        <v>85</v>
      </c>
      <c r="D29">
        <v>88</v>
      </c>
    </row>
    <row r="30" spans="1:4">
      <c r="A30" s="10" t="s">
        <v>43</v>
      </c>
      <c r="C30">
        <v>92</v>
      </c>
      <c r="D30">
        <v>92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1" sqref="D1"/>
    </sheetView>
  </sheetViews>
  <sheetFormatPr defaultColWidth="9" defaultRowHeight="13.5" outlineLevelCol="6"/>
  <cols>
    <col min="1" max="1" width="13.3666666666667" customWidth="1"/>
    <col min="2" max="2" width="24.725" customWidth="1"/>
    <col min="3" max="3" width="30" customWidth="1"/>
    <col min="4" max="4" width="23.725" customWidth="1"/>
    <col min="5" max="5" width="28.3666666666667" customWidth="1"/>
    <col min="6" max="6" width="19.3666666666667" customWidth="1"/>
    <col min="7" max="7" width="87.6333333333333" customWidth="1"/>
  </cols>
  <sheetData>
    <row r="1" ht="23.15" customHeight="1" spans="2:7">
      <c r="B1" s="6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7" t="s">
        <v>50</v>
      </c>
    </row>
    <row r="2" ht="18" customHeight="1" spans="1:7">
      <c r="A2" t="s">
        <v>15</v>
      </c>
      <c r="C2">
        <v>90</v>
      </c>
      <c r="G2" s="47"/>
    </row>
    <row r="3" spans="1:7">
      <c r="A3" t="s">
        <v>16</v>
      </c>
      <c r="C3">
        <v>50</v>
      </c>
      <c r="G3" s="47"/>
    </row>
    <row r="4" ht="67.5" spans="1:7">
      <c r="A4" t="s">
        <v>17</v>
      </c>
      <c r="C4">
        <v>95</v>
      </c>
      <c r="G4" s="47" t="s">
        <v>51</v>
      </c>
    </row>
    <row r="5" ht="135" spans="1:7">
      <c r="A5" t="s">
        <v>18</v>
      </c>
      <c r="C5">
        <v>85</v>
      </c>
      <c r="G5" s="47" t="s">
        <v>52</v>
      </c>
    </row>
    <row r="6" ht="148.5" spans="1:7">
      <c r="A6" t="s">
        <v>19</v>
      </c>
      <c r="C6">
        <v>90</v>
      </c>
      <c r="G6" s="47" t="s">
        <v>53</v>
      </c>
    </row>
    <row r="7" spans="1:7">
      <c r="A7" t="s">
        <v>20</v>
      </c>
      <c r="C7">
        <v>70</v>
      </c>
      <c r="G7" s="47" t="s">
        <v>54</v>
      </c>
    </row>
    <row r="8" ht="54" spans="1:7">
      <c r="A8" t="s">
        <v>21</v>
      </c>
      <c r="C8">
        <v>70</v>
      </c>
      <c r="G8" s="47" t="s">
        <v>55</v>
      </c>
    </row>
    <row r="9" spans="1:7">
      <c r="A9" t="s">
        <v>22</v>
      </c>
      <c r="C9">
        <v>80</v>
      </c>
      <c r="G9" s="47"/>
    </row>
    <row r="10" ht="40.5" spans="1:7">
      <c r="A10" t="s">
        <v>23</v>
      </c>
      <c r="C10">
        <v>90</v>
      </c>
      <c r="G10" s="47" t="s">
        <v>56</v>
      </c>
    </row>
    <row r="11" ht="135" spans="1:7">
      <c r="A11" t="s">
        <v>24</v>
      </c>
      <c r="C11">
        <v>95</v>
      </c>
      <c r="E11" t="s">
        <v>57</v>
      </c>
      <c r="G11" s="47" t="s">
        <v>58</v>
      </c>
    </row>
    <row r="12" ht="67.5" spans="1:7">
      <c r="A12" t="s">
        <v>25</v>
      </c>
      <c r="C12">
        <v>70</v>
      </c>
      <c r="G12" s="47" t="s">
        <v>59</v>
      </c>
    </row>
    <row r="13" ht="94.5" spans="1:7">
      <c r="A13" t="s">
        <v>26</v>
      </c>
      <c r="C13">
        <v>92</v>
      </c>
      <c r="G13" s="47" t="s">
        <v>60</v>
      </c>
    </row>
    <row r="14" ht="135" spans="1:7">
      <c r="A14" t="s">
        <v>27</v>
      </c>
      <c r="C14">
        <v>90</v>
      </c>
      <c r="E14" t="s">
        <v>61</v>
      </c>
      <c r="G14" s="47" t="s">
        <v>62</v>
      </c>
    </row>
    <row r="15" spans="1:7">
      <c r="A15" t="s">
        <v>28</v>
      </c>
      <c r="C15">
        <v>80</v>
      </c>
      <c r="G15" s="47" t="s">
        <v>63</v>
      </c>
    </row>
    <row r="16" spans="1:7">
      <c r="A16" t="s">
        <v>30</v>
      </c>
      <c r="C16">
        <v>90</v>
      </c>
      <c r="G16" s="47"/>
    </row>
    <row r="17" ht="27" spans="1:7">
      <c r="A17" t="s">
        <v>31</v>
      </c>
      <c r="C17">
        <v>85</v>
      </c>
      <c r="G17" s="47" t="s">
        <v>64</v>
      </c>
    </row>
    <row r="18" ht="40.5" spans="1:7">
      <c r="A18" t="s">
        <v>32</v>
      </c>
      <c r="C18">
        <v>85</v>
      </c>
      <c r="G18" s="47" t="s">
        <v>65</v>
      </c>
    </row>
    <row r="19" ht="81" spans="1:7">
      <c r="A19" t="s">
        <v>33</v>
      </c>
      <c r="C19">
        <v>90</v>
      </c>
      <c r="G19" s="47" t="s">
        <v>66</v>
      </c>
    </row>
    <row r="20" ht="108" spans="1:7">
      <c r="A20" t="s">
        <v>34</v>
      </c>
      <c r="C20">
        <v>95</v>
      </c>
      <c r="D20">
        <v>3</v>
      </c>
      <c r="E20" t="s">
        <v>67</v>
      </c>
      <c r="G20" s="47" t="s">
        <v>68</v>
      </c>
    </row>
    <row r="21" ht="121.5" spans="1:7">
      <c r="A21" t="s">
        <v>35</v>
      </c>
      <c r="C21">
        <v>85</v>
      </c>
      <c r="G21" s="47" t="s">
        <v>69</v>
      </c>
    </row>
    <row r="22" ht="121.5" spans="1:7">
      <c r="A22" t="s">
        <v>36</v>
      </c>
      <c r="C22">
        <v>85</v>
      </c>
      <c r="G22" s="47" t="s">
        <v>70</v>
      </c>
    </row>
    <row r="23" ht="94.5" spans="1:7">
      <c r="A23" t="s">
        <v>37</v>
      </c>
      <c r="C23">
        <v>95</v>
      </c>
      <c r="G23" s="47" t="s">
        <v>71</v>
      </c>
    </row>
    <row r="24" ht="121.5" spans="1:7">
      <c r="A24" t="s">
        <v>38</v>
      </c>
      <c r="C24">
        <v>80</v>
      </c>
      <c r="G24" s="47" t="s">
        <v>72</v>
      </c>
    </row>
    <row r="25" spans="1:7">
      <c r="A25" t="s">
        <v>40</v>
      </c>
      <c r="C25">
        <v>85</v>
      </c>
      <c r="D25">
        <v>5</v>
      </c>
      <c r="G25" s="47" t="s">
        <v>73</v>
      </c>
    </row>
    <row r="26" spans="1:7">
      <c r="A26" t="s">
        <v>39</v>
      </c>
      <c r="C26">
        <v>90</v>
      </c>
      <c r="G26" s="47" t="s">
        <v>74</v>
      </c>
    </row>
    <row r="27" ht="54" spans="1:7">
      <c r="A27" t="s">
        <v>43</v>
      </c>
      <c r="C27">
        <v>95</v>
      </c>
      <c r="E27" t="s">
        <v>75</v>
      </c>
      <c r="G27" s="47" t="s">
        <v>76</v>
      </c>
    </row>
    <row r="28" spans="1:7">
      <c r="A28" t="s">
        <v>41</v>
      </c>
      <c r="C28">
        <v>90</v>
      </c>
      <c r="G28" s="47"/>
    </row>
    <row r="29" spans="1:7">
      <c r="A29" t="s">
        <v>42</v>
      </c>
      <c r="C29">
        <v>85</v>
      </c>
      <c r="G29" s="47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1" sqref="A$1:D$1048576"/>
    </sheetView>
  </sheetViews>
  <sheetFormatPr defaultColWidth="9" defaultRowHeight="13.5" outlineLevelCol="5"/>
  <sheetData>
    <row r="1" ht="15.75" spans="1:6">
      <c r="A1" s="9"/>
      <c r="B1" s="46" t="s">
        <v>44</v>
      </c>
      <c r="C1" s="6" t="s">
        <v>45</v>
      </c>
      <c r="D1" s="6" t="s">
        <v>46</v>
      </c>
      <c r="E1" s="6" t="s">
        <v>47</v>
      </c>
      <c r="F1" s="6" t="s">
        <v>48</v>
      </c>
    </row>
    <row r="2" spans="1:4">
      <c r="A2" s="9" t="s">
        <v>15</v>
      </c>
      <c r="C2">
        <v>86</v>
      </c>
      <c r="D2">
        <v>85</v>
      </c>
    </row>
    <row r="3" spans="1:4">
      <c r="A3" s="9" t="s">
        <v>16</v>
      </c>
      <c r="C3">
        <v>75</v>
      </c>
      <c r="D3">
        <v>80</v>
      </c>
    </row>
    <row r="4" spans="1:4">
      <c r="A4" s="9" t="s">
        <v>17</v>
      </c>
      <c r="C4">
        <v>95</v>
      </c>
      <c r="D4">
        <v>85</v>
      </c>
    </row>
    <row r="5" spans="1:4">
      <c r="A5" s="9" t="s">
        <v>18</v>
      </c>
      <c r="C5">
        <v>90</v>
      </c>
      <c r="D5">
        <v>90</v>
      </c>
    </row>
    <row r="6" spans="1:4">
      <c r="A6" s="10" t="s">
        <v>19</v>
      </c>
      <c r="C6">
        <v>80</v>
      </c>
      <c r="D6">
        <v>80</v>
      </c>
    </row>
    <row r="7" spans="1:4">
      <c r="A7" s="11" t="s">
        <v>20</v>
      </c>
      <c r="C7">
        <v>90</v>
      </c>
      <c r="D7">
        <v>90</v>
      </c>
    </row>
    <row r="8" spans="1:4">
      <c r="A8" s="10" t="s">
        <v>21</v>
      </c>
      <c r="C8">
        <v>85</v>
      </c>
      <c r="D8">
        <v>85</v>
      </c>
    </row>
    <row r="9" spans="1:4">
      <c r="A9" s="10" t="s">
        <v>22</v>
      </c>
      <c r="C9">
        <v>90</v>
      </c>
      <c r="D9">
        <v>85</v>
      </c>
    </row>
    <row r="10" spans="1:4">
      <c r="A10" s="10" t="s">
        <v>23</v>
      </c>
      <c r="C10">
        <v>80</v>
      </c>
      <c r="D10">
        <v>80</v>
      </c>
    </row>
    <row r="11" spans="1:4">
      <c r="A11" s="11" t="s">
        <v>24</v>
      </c>
      <c r="C11">
        <v>75</v>
      </c>
      <c r="D11">
        <v>70</v>
      </c>
    </row>
    <row r="12" spans="1:4">
      <c r="A12" s="10" t="s">
        <v>25</v>
      </c>
      <c r="C12">
        <v>85</v>
      </c>
      <c r="D12">
        <v>85</v>
      </c>
    </row>
    <row r="13" spans="1:4">
      <c r="A13" s="11" t="s">
        <v>26</v>
      </c>
      <c r="C13">
        <v>90</v>
      </c>
      <c r="D13">
        <v>80</v>
      </c>
    </row>
    <row r="14" spans="1:4">
      <c r="A14" s="11" t="s">
        <v>27</v>
      </c>
      <c r="C14">
        <v>70</v>
      </c>
      <c r="D14">
        <v>80</v>
      </c>
    </row>
    <row r="15" spans="1:4">
      <c r="A15" s="10" t="s">
        <v>28</v>
      </c>
      <c r="C15">
        <v>90</v>
      </c>
      <c r="D15">
        <v>85</v>
      </c>
    </row>
    <row r="16" spans="1:4">
      <c r="A16" s="10" t="s">
        <v>29</v>
      </c>
      <c r="C16">
        <v>95</v>
      </c>
      <c r="D16">
        <v>85</v>
      </c>
    </row>
    <row r="17" spans="1:4">
      <c r="A17" s="10" t="s">
        <v>42</v>
      </c>
      <c r="C17">
        <v>90</v>
      </c>
      <c r="D17">
        <v>90</v>
      </c>
    </row>
    <row r="18" spans="1:4">
      <c r="A18" s="10" t="s">
        <v>30</v>
      </c>
      <c r="C18">
        <v>90</v>
      </c>
      <c r="D18">
        <v>90</v>
      </c>
    </row>
    <row r="19" spans="1:4">
      <c r="A19" s="10" t="s">
        <v>31</v>
      </c>
      <c r="C19">
        <v>95</v>
      </c>
      <c r="D19">
        <v>95</v>
      </c>
    </row>
    <row r="20" spans="1:4">
      <c r="A20" s="10" t="s">
        <v>32</v>
      </c>
      <c r="C20">
        <v>95</v>
      </c>
      <c r="D20">
        <v>90</v>
      </c>
    </row>
    <row r="21" spans="1:4">
      <c r="A21" s="10" t="s">
        <v>33</v>
      </c>
      <c r="C21">
        <v>80</v>
      </c>
      <c r="D21">
        <v>90</v>
      </c>
    </row>
    <row r="22" spans="1:4">
      <c r="A22" s="10" t="s">
        <v>34</v>
      </c>
      <c r="C22">
        <v>90</v>
      </c>
      <c r="D22">
        <v>90</v>
      </c>
    </row>
    <row r="23" spans="1:4">
      <c r="A23" s="10" t="s">
        <v>35</v>
      </c>
      <c r="C23">
        <v>90</v>
      </c>
      <c r="D23">
        <v>90</v>
      </c>
    </row>
    <row r="24" spans="1:4">
      <c r="A24" s="10" t="s">
        <v>36</v>
      </c>
      <c r="C24">
        <v>85</v>
      </c>
      <c r="D24">
        <v>85</v>
      </c>
    </row>
    <row r="25" spans="1:4">
      <c r="A25" s="10" t="s">
        <v>37</v>
      </c>
      <c r="C25">
        <v>80</v>
      </c>
      <c r="D25">
        <v>80</v>
      </c>
    </row>
    <row r="26" spans="1:4">
      <c r="A26" s="10" t="s">
        <v>38</v>
      </c>
      <c r="C26">
        <v>85</v>
      </c>
      <c r="D26">
        <v>90</v>
      </c>
    </row>
    <row r="27" spans="1:4">
      <c r="A27" s="10" t="s">
        <v>39</v>
      </c>
      <c r="C27">
        <v>85</v>
      </c>
      <c r="D27">
        <v>85</v>
      </c>
    </row>
    <row r="28" spans="1:4">
      <c r="A28" s="10" t="s">
        <v>40</v>
      </c>
      <c r="C28">
        <v>90</v>
      </c>
      <c r="D28">
        <v>90</v>
      </c>
    </row>
    <row r="29" spans="1:4">
      <c r="A29" s="10" t="s">
        <v>41</v>
      </c>
      <c r="C29">
        <v>70</v>
      </c>
      <c r="D29">
        <v>90</v>
      </c>
    </row>
    <row r="30" spans="1:4">
      <c r="A30" s="10" t="s">
        <v>43</v>
      </c>
      <c r="C30">
        <v>95</v>
      </c>
      <c r="D30">
        <v>92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F10" sqref="F10"/>
    </sheetView>
  </sheetViews>
  <sheetFormatPr defaultColWidth="9" defaultRowHeight="13.5" outlineLevelCol="5"/>
  <cols>
    <col min="1" max="1" width="12.0916666666667" customWidth="1"/>
    <col min="2" max="2" width="13.45" customWidth="1"/>
    <col min="3" max="3" width="19.9083333333333" customWidth="1"/>
    <col min="4" max="4" width="12.2666666666667" customWidth="1"/>
    <col min="5" max="5" width="17.6333333333333" customWidth="1"/>
    <col min="6" max="6" width="5.26666666666667" customWidth="1"/>
  </cols>
  <sheetData>
    <row r="1" ht="31.5" spans="1:6">
      <c r="A1" s="9"/>
      <c r="B1" s="44" t="s">
        <v>44</v>
      </c>
      <c r="C1" s="45" t="s">
        <v>45</v>
      </c>
      <c r="D1" s="45" t="s">
        <v>46</v>
      </c>
      <c r="E1" s="45" t="s">
        <v>47</v>
      </c>
      <c r="F1" s="6" t="s">
        <v>48</v>
      </c>
    </row>
    <row r="2" spans="1:4">
      <c r="A2" s="9" t="s">
        <v>15</v>
      </c>
      <c r="C2">
        <v>90</v>
      </c>
      <c r="D2">
        <v>90</v>
      </c>
    </row>
    <row r="3" spans="1:4">
      <c r="A3" s="10" t="s">
        <v>35</v>
      </c>
      <c r="C3">
        <v>90</v>
      </c>
      <c r="D3">
        <v>92</v>
      </c>
    </row>
    <row r="4" spans="1:4">
      <c r="A4" s="10" t="s">
        <v>37</v>
      </c>
      <c r="C4">
        <v>90</v>
      </c>
      <c r="D4">
        <v>92</v>
      </c>
    </row>
    <row r="5" spans="1:4">
      <c r="A5" s="9" t="s">
        <v>18</v>
      </c>
      <c r="C5">
        <v>85</v>
      </c>
      <c r="D5">
        <v>90</v>
      </c>
    </row>
    <row r="6" spans="1:4">
      <c r="A6" s="10" t="s">
        <v>22</v>
      </c>
      <c r="C6">
        <v>85</v>
      </c>
      <c r="D6">
        <v>90</v>
      </c>
    </row>
    <row r="7" spans="1:4">
      <c r="A7" s="10" t="s">
        <v>28</v>
      </c>
      <c r="C7">
        <v>85</v>
      </c>
      <c r="D7">
        <v>90</v>
      </c>
    </row>
    <row r="8" ht="12" customHeight="1" spans="1:4">
      <c r="A8" s="10" t="s">
        <v>29</v>
      </c>
      <c r="C8">
        <v>85</v>
      </c>
      <c r="D8">
        <v>90</v>
      </c>
    </row>
    <row r="9" spans="1:4">
      <c r="A9" s="10" t="s">
        <v>42</v>
      </c>
      <c r="C9">
        <v>85</v>
      </c>
      <c r="D9">
        <v>90</v>
      </c>
    </row>
    <row r="10" spans="1:4">
      <c r="A10" s="10" t="s">
        <v>31</v>
      </c>
      <c r="C10">
        <v>85</v>
      </c>
      <c r="D10">
        <v>90</v>
      </c>
    </row>
    <row r="11" ht="12" customHeight="1" spans="1:4">
      <c r="A11" s="10" t="s">
        <v>32</v>
      </c>
      <c r="C11">
        <v>85</v>
      </c>
      <c r="D11">
        <v>92</v>
      </c>
    </row>
    <row r="12" spans="1:4">
      <c r="A12" s="10" t="s">
        <v>34</v>
      </c>
      <c r="C12">
        <v>85</v>
      </c>
      <c r="D12">
        <v>90</v>
      </c>
    </row>
    <row r="13" spans="1:4">
      <c r="A13" s="10" t="s">
        <v>43</v>
      </c>
      <c r="C13">
        <v>85</v>
      </c>
      <c r="D13">
        <v>90</v>
      </c>
    </row>
    <row r="14" ht="12" customHeight="1" spans="1:4">
      <c r="A14" s="9" t="s">
        <v>17</v>
      </c>
      <c r="C14">
        <v>80</v>
      </c>
      <c r="D14">
        <v>92</v>
      </c>
    </row>
    <row r="15" spans="1:4">
      <c r="A15" s="10" t="s">
        <v>19</v>
      </c>
      <c r="C15">
        <v>80</v>
      </c>
      <c r="D15">
        <v>95</v>
      </c>
    </row>
    <row r="16" spans="1:4">
      <c r="A16" s="11" t="s">
        <v>20</v>
      </c>
      <c r="C16">
        <v>80</v>
      </c>
      <c r="D16">
        <v>95</v>
      </c>
    </row>
    <row r="17" spans="1:4">
      <c r="A17" s="10" t="s">
        <v>21</v>
      </c>
      <c r="C17">
        <v>80</v>
      </c>
      <c r="D17">
        <v>90</v>
      </c>
    </row>
    <row r="18" spans="1:4">
      <c r="A18" s="10" t="s">
        <v>23</v>
      </c>
      <c r="C18">
        <v>80</v>
      </c>
      <c r="D18">
        <v>90</v>
      </c>
    </row>
    <row r="19" spans="1:4">
      <c r="A19" s="11" t="s">
        <v>24</v>
      </c>
      <c r="C19">
        <v>80</v>
      </c>
      <c r="D19">
        <v>92</v>
      </c>
    </row>
    <row r="20" spans="1:4">
      <c r="A20" s="10" t="s">
        <v>30</v>
      </c>
      <c r="C20">
        <v>80</v>
      </c>
      <c r="D20">
        <v>90</v>
      </c>
    </row>
    <row r="21" spans="1:4">
      <c r="A21" s="10" t="s">
        <v>41</v>
      </c>
      <c r="C21">
        <v>80</v>
      </c>
      <c r="D21">
        <v>90</v>
      </c>
    </row>
    <row r="22" spans="1:4">
      <c r="A22" s="9" t="s">
        <v>16</v>
      </c>
      <c r="C22">
        <v>75</v>
      </c>
      <c r="D22">
        <v>92</v>
      </c>
    </row>
    <row r="23" spans="1:4">
      <c r="A23" s="11" t="s">
        <v>26</v>
      </c>
      <c r="C23">
        <v>75</v>
      </c>
      <c r="D23">
        <v>90</v>
      </c>
    </row>
    <row r="24" spans="1:4">
      <c r="A24" s="10" t="s">
        <v>33</v>
      </c>
      <c r="C24">
        <v>75</v>
      </c>
      <c r="D24">
        <v>90</v>
      </c>
    </row>
    <row r="25" spans="1:4">
      <c r="A25" s="10" t="s">
        <v>38</v>
      </c>
      <c r="C25">
        <v>75</v>
      </c>
      <c r="D25">
        <v>90</v>
      </c>
    </row>
    <row r="26" spans="1:4">
      <c r="A26" s="10" t="s">
        <v>39</v>
      </c>
      <c r="C26">
        <v>75</v>
      </c>
      <c r="D26">
        <v>90</v>
      </c>
    </row>
    <row r="27" spans="1:4">
      <c r="A27" s="10" t="s">
        <v>40</v>
      </c>
      <c r="C27">
        <v>75</v>
      </c>
      <c r="D27">
        <v>90</v>
      </c>
    </row>
    <row r="28" spans="1:4">
      <c r="A28" s="10" t="s">
        <v>25</v>
      </c>
      <c r="C28">
        <v>70</v>
      </c>
      <c r="D28">
        <v>90</v>
      </c>
    </row>
    <row r="29" ht="15" customHeight="1" spans="1:4">
      <c r="A29" s="11" t="s">
        <v>27</v>
      </c>
      <c r="C29">
        <v>70</v>
      </c>
      <c r="D29">
        <v>90</v>
      </c>
    </row>
    <row r="30" spans="1:4">
      <c r="A30" s="10" t="s">
        <v>36</v>
      </c>
      <c r="C30">
        <v>65</v>
      </c>
      <c r="D30">
        <v>90</v>
      </c>
    </row>
  </sheetData>
  <sortState ref="A2:F30">
    <sortCondition ref="C14" descending="1"/>
  </sortState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B3" sqref="B3"/>
    </sheetView>
  </sheetViews>
  <sheetFormatPr defaultColWidth="9" defaultRowHeight="13.5" outlineLevelCol="1"/>
  <cols>
    <col min="1" max="1" width="9" style="12"/>
    <col min="2" max="2" width="15.0916666666667" customWidth="1"/>
  </cols>
  <sheetData>
    <row r="1" spans="1:2">
      <c r="A1" t="s">
        <v>12</v>
      </c>
      <c r="B1" t="s">
        <v>77</v>
      </c>
    </row>
    <row r="2" spans="1:2">
      <c r="A2" s="43" t="s">
        <v>19</v>
      </c>
      <c r="B2" s="4">
        <v>90</v>
      </c>
    </row>
    <row r="3" spans="1:2">
      <c r="A3" s="43" t="s">
        <v>33</v>
      </c>
      <c r="B3" s="4">
        <v>90</v>
      </c>
    </row>
    <row r="4" spans="1:2">
      <c r="A4" s="43" t="s">
        <v>30</v>
      </c>
      <c r="B4" s="4">
        <v>85</v>
      </c>
    </row>
    <row r="5" spans="1:2">
      <c r="A5" s="43" t="s">
        <v>21</v>
      </c>
      <c r="B5" s="4">
        <v>83</v>
      </c>
    </row>
    <row r="6" spans="1:2">
      <c r="A6" s="43" t="s">
        <v>34</v>
      </c>
      <c r="B6" s="4">
        <v>70</v>
      </c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</sheetData>
  <sortState ref="A2:B31">
    <sortCondition ref="B3" descending="1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:B1"/>
    </sheetView>
  </sheetViews>
  <sheetFormatPr defaultColWidth="9" defaultRowHeight="13.5" outlineLevelRow="7" outlineLevelCol="1"/>
  <sheetData>
    <row r="1" spans="1:2">
      <c r="A1" t="s">
        <v>12</v>
      </c>
      <c r="B1" t="s">
        <v>77</v>
      </c>
    </row>
    <row r="2" spans="1:2">
      <c r="A2" t="s">
        <v>31</v>
      </c>
      <c r="B2">
        <v>90</v>
      </c>
    </row>
    <row r="3" spans="1:2">
      <c r="A3" t="s">
        <v>21</v>
      </c>
      <c r="B3">
        <v>92</v>
      </c>
    </row>
    <row r="4" spans="1:2">
      <c r="A4" t="s">
        <v>18</v>
      </c>
      <c r="B4">
        <v>80</v>
      </c>
    </row>
    <row r="5" spans="1:2">
      <c r="A5" t="s">
        <v>16</v>
      </c>
      <c r="B5">
        <v>90</v>
      </c>
    </row>
    <row r="6" spans="1:2">
      <c r="A6" t="s">
        <v>38</v>
      </c>
      <c r="B6">
        <v>90</v>
      </c>
    </row>
    <row r="7" spans="1:2">
      <c r="A7" t="s">
        <v>78</v>
      </c>
      <c r="B7">
        <v>91</v>
      </c>
    </row>
    <row r="8" spans="1:2">
      <c r="A8" t="s">
        <v>19</v>
      </c>
      <c r="B8">
        <v>90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K3" sqref="K3"/>
    </sheetView>
  </sheetViews>
  <sheetFormatPr defaultColWidth="21.9083333333333" defaultRowHeight="13.5"/>
  <cols>
    <col min="1" max="1" width="14.9083333333333" style="21" customWidth="1"/>
    <col min="2" max="2" width="10.45" style="21" customWidth="1"/>
    <col min="3" max="3" width="17.45" style="21" customWidth="1"/>
    <col min="4" max="4" width="4.90833333333333" style="21" customWidth="1"/>
    <col min="5" max="9" width="3.45" style="21" customWidth="1"/>
    <col min="10" max="10" width="3.45" style="22" customWidth="1"/>
    <col min="11" max="11" width="11.3666666666667" style="21" customWidth="1"/>
    <col min="12" max="12" width="12.45" style="21" customWidth="1"/>
    <col min="13" max="16384" width="21.9083333333333" style="21"/>
  </cols>
  <sheetData>
    <row r="1" s="38" customFormat="1" ht="108" spans="1:12">
      <c r="A1" s="39" t="s">
        <v>79</v>
      </c>
      <c r="B1" s="39" t="s">
        <v>80</v>
      </c>
      <c r="C1" s="39" t="s">
        <v>81</v>
      </c>
      <c r="D1" s="40" t="s">
        <v>82</v>
      </c>
      <c r="E1" s="40" t="s">
        <v>83</v>
      </c>
      <c r="F1" s="39" t="s">
        <v>84</v>
      </c>
      <c r="G1" s="39" t="s">
        <v>85</v>
      </c>
      <c r="H1" s="39" t="s">
        <v>86</v>
      </c>
      <c r="I1" s="40" t="s">
        <v>87</v>
      </c>
      <c r="J1" s="41" t="s">
        <v>88</v>
      </c>
      <c r="K1" s="38" t="s">
        <v>6</v>
      </c>
      <c r="L1" s="38" t="s">
        <v>8</v>
      </c>
    </row>
    <row r="2" spans="1:12">
      <c r="A2" s="25" t="s">
        <v>15</v>
      </c>
      <c r="B2" s="9" t="s">
        <v>89</v>
      </c>
      <c r="C2" s="9" t="s">
        <v>90</v>
      </c>
      <c r="D2" s="9" t="s">
        <v>91</v>
      </c>
      <c r="E2" s="9" t="s">
        <v>92</v>
      </c>
      <c r="F2" s="9" t="s">
        <v>92</v>
      </c>
      <c r="G2" s="25" t="s">
        <v>92</v>
      </c>
      <c r="H2" s="25" t="s">
        <v>92</v>
      </c>
      <c r="I2" s="25" t="s">
        <v>93</v>
      </c>
      <c r="J2" s="25" t="s">
        <v>92</v>
      </c>
      <c r="K2" s="22">
        <v>85</v>
      </c>
      <c r="L2" s="22">
        <v>65</v>
      </c>
    </row>
    <row r="3" spans="1:12">
      <c r="A3" s="25" t="s">
        <v>21</v>
      </c>
      <c r="B3" s="9" t="s">
        <v>94</v>
      </c>
      <c r="C3" s="9" t="s">
        <v>95</v>
      </c>
      <c r="D3" s="9" t="s">
        <v>96</v>
      </c>
      <c r="E3" s="9" t="s">
        <v>92</v>
      </c>
      <c r="F3" s="9" t="s">
        <v>92</v>
      </c>
      <c r="G3" s="25" t="s">
        <v>92</v>
      </c>
      <c r="H3" s="25" t="s">
        <v>92</v>
      </c>
      <c r="I3" s="25"/>
      <c r="J3" s="25" t="s">
        <v>92</v>
      </c>
      <c r="K3" s="21">
        <v>85</v>
      </c>
      <c r="L3" s="21">
        <v>65</v>
      </c>
    </row>
    <row r="4" spans="1:12">
      <c r="A4" s="25" t="s">
        <v>41</v>
      </c>
      <c r="B4" s="9" t="s">
        <v>97</v>
      </c>
      <c r="C4" s="9" t="s">
        <v>98</v>
      </c>
      <c r="D4" s="9" t="s">
        <v>99</v>
      </c>
      <c r="E4" s="9" t="s">
        <v>92</v>
      </c>
      <c r="F4" s="9" t="s">
        <v>92</v>
      </c>
      <c r="G4" s="25" t="s">
        <v>92</v>
      </c>
      <c r="H4" s="25" t="s">
        <v>92</v>
      </c>
      <c r="I4" s="25" t="s">
        <v>93</v>
      </c>
      <c r="J4" s="25" t="s">
        <v>92</v>
      </c>
      <c r="K4" s="21">
        <v>85</v>
      </c>
      <c r="L4" s="21">
        <v>65</v>
      </c>
    </row>
    <row r="5" spans="1:12">
      <c r="A5" s="25" t="s">
        <v>43</v>
      </c>
      <c r="B5" s="9" t="s">
        <v>100</v>
      </c>
      <c r="C5" s="9" t="s">
        <v>101</v>
      </c>
      <c r="D5" s="9" t="s">
        <v>102</v>
      </c>
      <c r="E5" s="9" t="s">
        <v>92</v>
      </c>
      <c r="F5" s="9" t="s">
        <v>92</v>
      </c>
      <c r="G5" s="25" t="s">
        <v>92</v>
      </c>
      <c r="H5" s="25" t="s">
        <v>92</v>
      </c>
      <c r="I5" s="25"/>
      <c r="J5" s="25" t="s">
        <v>92</v>
      </c>
      <c r="K5" s="21">
        <v>85</v>
      </c>
      <c r="L5" s="21">
        <v>65</v>
      </c>
    </row>
    <row r="6" spans="1:12">
      <c r="A6" s="25" t="s">
        <v>42</v>
      </c>
      <c r="B6" s="9" t="s">
        <v>103</v>
      </c>
      <c r="C6" s="9" t="s">
        <v>104</v>
      </c>
      <c r="D6" s="9" t="s">
        <v>105</v>
      </c>
      <c r="E6" s="9" t="s">
        <v>92</v>
      </c>
      <c r="F6" s="9" t="s">
        <v>92</v>
      </c>
      <c r="G6" s="25" t="s">
        <v>92</v>
      </c>
      <c r="H6" s="25" t="s">
        <v>92</v>
      </c>
      <c r="I6" s="25" t="s">
        <v>93</v>
      </c>
      <c r="J6" s="25" t="s">
        <v>92</v>
      </c>
      <c r="K6" s="22">
        <v>80</v>
      </c>
      <c r="L6" s="22">
        <v>55</v>
      </c>
    </row>
    <row r="7" spans="1:12">
      <c r="A7" s="25" t="s">
        <v>26</v>
      </c>
      <c r="B7" s="9" t="s">
        <v>106</v>
      </c>
      <c r="C7" s="9" t="s">
        <v>107</v>
      </c>
      <c r="D7" s="9" t="s">
        <v>108</v>
      </c>
      <c r="E7" s="9" t="s">
        <v>92</v>
      </c>
      <c r="F7" s="9" t="s">
        <v>92</v>
      </c>
      <c r="G7" s="25" t="s">
        <v>92</v>
      </c>
      <c r="H7" s="25" t="s">
        <v>92</v>
      </c>
      <c r="I7" s="25" t="s">
        <v>93</v>
      </c>
      <c r="J7" s="25" t="s">
        <v>92</v>
      </c>
      <c r="K7" s="22">
        <v>75</v>
      </c>
      <c r="L7" s="22">
        <v>45</v>
      </c>
    </row>
    <row r="8" spans="1:12">
      <c r="A8" s="25" t="s">
        <v>31</v>
      </c>
      <c r="B8" s="9" t="s">
        <v>109</v>
      </c>
      <c r="C8" s="9" t="s">
        <v>110</v>
      </c>
      <c r="D8" s="9" t="s">
        <v>111</v>
      </c>
      <c r="E8" s="9" t="s">
        <v>92</v>
      </c>
      <c r="F8" s="9" t="s">
        <v>112</v>
      </c>
      <c r="G8" s="25" t="s">
        <v>92</v>
      </c>
      <c r="H8" s="25" t="s">
        <v>92</v>
      </c>
      <c r="I8" s="42" t="s">
        <v>93</v>
      </c>
      <c r="J8" s="25" t="s">
        <v>92</v>
      </c>
      <c r="K8" s="22">
        <v>70</v>
      </c>
      <c r="L8" s="22">
        <v>55</v>
      </c>
    </row>
    <row r="9" spans="1:12">
      <c r="A9" s="25" t="s">
        <v>32</v>
      </c>
      <c r="B9" s="9" t="s">
        <v>113</v>
      </c>
      <c r="C9" s="9" t="s">
        <v>114</v>
      </c>
      <c r="D9" s="9" t="s">
        <v>115</v>
      </c>
      <c r="E9" s="9" t="s">
        <v>92</v>
      </c>
      <c r="F9" s="9" t="s">
        <v>112</v>
      </c>
      <c r="G9" s="25" t="s">
        <v>112</v>
      </c>
      <c r="H9" s="25" t="s">
        <v>112</v>
      </c>
      <c r="I9" s="25"/>
      <c r="J9" s="25" t="s">
        <v>92</v>
      </c>
      <c r="K9" s="22">
        <v>70</v>
      </c>
      <c r="L9" s="22">
        <v>60</v>
      </c>
    </row>
    <row r="10" spans="1:12">
      <c r="A10" s="25" t="s">
        <v>35</v>
      </c>
      <c r="B10" s="9" t="s">
        <v>116</v>
      </c>
      <c r="C10" s="9" t="s">
        <v>117</v>
      </c>
      <c r="D10" s="9" t="s">
        <v>118</v>
      </c>
      <c r="E10" s="9" t="s">
        <v>92</v>
      </c>
      <c r="F10" s="9" t="s">
        <v>112</v>
      </c>
      <c r="G10" s="25" t="s">
        <v>92</v>
      </c>
      <c r="H10" s="25" t="s">
        <v>92</v>
      </c>
      <c r="I10" s="25" t="s">
        <v>93</v>
      </c>
      <c r="J10" s="25" t="s">
        <v>92</v>
      </c>
      <c r="K10" s="22">
        <v>70</v>
      </c>
      <c r="L10" s="22">
        <v>55</v>
      </c>
    </row>
    <row r="11" spans="1:12">
      <c r="A11" s="25" t="s">
        <v>37</v>
      </c>
      <c r="B11" s="9" t="s">
        <v>119</v>
      </c>
      <c r="C11" s="9" t="s">
        <v>120</v>
      </c>
      <c r="D11" s="9" t="s">
        <v>121</v>
      </c>
      <c r="E11" s="9" t="s">
        <v>92</v>
      </c>
      <c r="F11" s="9" t="s">
        <v>112</v>
      </c>
      <c r="G11" s="25" t="s">
        <v>92</v>
      </c>
      <c r="H11" s="25" t="s">
        <v>92</v>
      </c>
      <c r="I11" s="25"/>
      <c r="J11" s="25" t="s">
        <v>112</v>
      </c>
      <c r="K11" s="22">
        <v>65</v>
      </c>
      <c r="L11" s="22">
        <v>55</v>
      </c>
    </row>
    <row r="12" spans="1:12">
      <c r="A12" s="25" t="s">
        <v>122</v>
      </c>
      <c r="B12" s="9" t="s">
        <v>123</v>
      </c>
      <c r="C12" s="9" t="s">
        <v>124</v>
      </c>
      <c r="D12" s="9"/>
      <c r="E12" s="9"/>
      <c r="F12" s="9" t="s">
        <v>112</v>
      </c>
      <c r="G12" s="25" t="s">
        <v>92</v>
      </c>
      <c r="H12" s="25" t="s">
        <v>92</v>
      </c>
      <c r="I12" s="25"/>
      <c r="J12" s="25" t="s">
        <v>92</v>
      </c>
      <c r="K12" s="22">
        <v>65</v>
      </c>
      <c r="L12" s="22">
        <v>55</v>
      </c>
    </row>
    <row r="13" spans="1:12">
      <c r="A13" s="25" t="s">
        <v>16</v>
      </c>
      <c r="B13" s="9" t="s">
        <v>125</v>
      </c>
      <c r="C13" s="9" t="s">
        <v>126</v>
      </c>
      <c r="D13" s="9" t="s">
        <v>127</v>
      </c>
      <c r="E13" s="9" t="s">
        <v>92</v>
      </c>
      <c r="F13" s="9" t="s">
        <v>92</v>
      </c>
      <c r="G13" s="25" t="s">
        <v>92</v>
      </c>
      <c r="H13" s="25" t="s">
        <v>92</v>
      </c>
      <c r="I13" s="25"/>
      <c r="J13" s="25" t="s">
        <v>92</v>
      </c>
      <c r="K13" s="22">
        <v>65</v>
      </c>
      <c r="L13" s="22">
        <v>55</v>
      </c>
    </row>
    <row r="14" spans="1:12">
      <c r="A14" s="25" t="s">
        <v>17</v>
      </c>
      <c r="B14" s="9" t="s">
        <v>128</v>
      </c>
      <c r="C14" s="9" t="s">
        <v>129</v>
      </c>
      <c r="D14" s="9" t="s">
        <v>130</v>
      </c>
      <c r="E14" s="9" t="s">
        <v>92</v>
      </c>
      <c r="F14" s="9" t="s">
        <v>92</v>
      </c>
      <c r="G14" s="25" t="s">
        <v>92</v>
      </c>
      <c r="H14" s="25" t="s">
        <v>92</v>
      </c>
      <c r="I14" s="25" t="s">
        <v>131</v>
      </c>
      <c r="J14" s="25" t="s">
        <v>92</v>
      </c>
      <c r="K14" s="22">
        <v>65</v>
      </c>
      <c r="L14" s="22">
        <v>55</v>
      </c>
    </row>
    <row r="15" spans="1:12">
      <c r="A15" s="25" t="s">
        <v>23</v>
      </c>
      <c r="B15" s="9" t="s">
        <v>132</v>
      </c>
      <c r="C15" s="9" t="s">
        <v>133</v>
      </c>
      <c r="D15" s="9" t="s">
        <v>134</v>
      </c>
      <c r="E15" s="9" t="s">
        <v>92</v>
      </c>
      <c r="F15" s="9" t="s">
        <v>112</v>
      </c>
      <c r="G15" s="25" t="s">
        <v>92</v>
      </c>
      <c r="H15" s="25" t="s">
        <v>92</v>
      </c>
      <c r="I15" s="25"/>
      <c r="J15" s="25" t="s">
        <v>92</v>
      </c>
      <c r="K15" s="22">
        <v>65</v>
      </c>
      <c r="L15" s="22">
        <v>50</v>
      </c>
    </row>
    <row r="16" spans="1:12">
      <c r="A16" s="25" t="s">
        <v>27</v>
      </c>
      <c r="B16" s="9" t="s">
        <v>135</v>
      </c>
      <c r="C16" s="9" t="s">
        <v>136</v>
      </c>
      <c r="D16" s="9" t="s">
        <v>137</v>
      </c>
      <c r="E16" s="9" t="s">
        <v>92</v>
      </c>
      <c r="F16" s="9" t="s">
        <v>92</v>
      </c>
      <c r="G16" s="25" t="s">
        <v>92</v>
      </c>
      <c r="H16" s="25" t="s">
        <v>92</v>
      </c>
      <c r="I16" s="25" t="s">
        <v>138</v>
      </c>
      <c r="J16" s="25" t="s">
        <v>92</v>
      </c>
      <c r="K16" s="22">
        <v>65</v>
      </c>
      <c r="L16" s="22">
        <v>50</v>
      </c>
    </row>
    <row r="17" spans="1:12">
      <c r="A17" s="25" t="s">
        <v>33</v>
      </c>
      <c r="B17" s="9" t="s">
        <v>139</v>
      </c>
      <c r="C17" s="9" t="s">
        <v>140</v>
      </c>
      <c r="D17" s="9" t="s">
        <v>141</v>
      </c>
      <c r="E17" s="9" t="s">
        <v>92</v>
      </c>
      <c r="F17" s="9" t="s">
        <v>112</v>
      </c>
      <c r="G17" s="25" t="s">
        <v>92</v>
      </c>
      <c r="H17" s="25" t="s">
        <v>92</v>
      </c>
      <c r="I17" s="25" t="s">
        <v>93</v>
      </c>
      <c r="J17" s="25" t="s">
        <v>92</v>
      </c>
      <c r="K17" s="22">
        <v>65</v>
      </c>
      <c r="L17" s="22">
        <v>55</v>
      </c>
    </row>
    <row r="18" spans="1:12">
      <c r="A18" s="25" t="s">
        <v>38</v>
      </c>
      <c r="B18" s="9" t="s">
        <v>142</v>
      </c>
      <c r="C18" s="9" t="s">
        <v>143</v>
      </c>
      <c r="D18" s="9" t="s">
        <v>144</v>
      </c>
      <c r="E18" s="9" t="s">
        <v>92</v>
      </c>
      <c r="F18" s="9" t="s">
        <v>112</v>
      </c>
      <c r="G18" s="25" t="s">
        <v>92</v>
      </c>
      <c r="H18" s="25" t="s">
        <v>92</v>
      </c>
      <c r="I18" s="25" t="s">
        <v>93</v>
      </c>
      <c r="J18" s="25" t="s">
        <v>92</v>
      </c>
      <c r="K18" s="22">
        <v>65</v>
      </c>
      <c r="L18" s="22">
        <v>55</v>
      </c>
    </row>
    <row r="19" spans="1:12">
      <c r="A19" s="25" t="s">
        <v>39</v>
      </c>
      <c r="B19" s="9" t="s">
        <v>145</v>
      </c>
      <c r="C19" s="9" t="s">
        <v>146</v>
      </c>
      <c r="D19" s="9" t="s">
        <v>147</v>
      </c>
      <c r="E19" s="9" t="s">
        <v>92</v>
      </c>
      <c r="F19" s="9" t="s">
        <v>112</v>
      </c>
      <c r="G19" s="25" t="s">
        <v>92</v>
      </c>
      <c r="H19" s="25" t="s">
        <v>92</v>
      </c>
      <c r="I19" s="25"/>
      <c r="J19" s="25" t="s">
        <v>92</v>
      </c>
      <c r="K19" s="22">
        <v>65</v>
      </c>
      <c r="L19" s="22">
        <v>50</v>
      </c>
    </row>
    <row r="20" spans="1:12">
      <c r="A20" s="25" t="s">
        <v>40</v>
      </c>
      <c r="B20" s="9" t="s">
        <v>148</v>
      </c>
      <c r="C20" s="9" t="s">
        <v>149</v>
      </c>
      <c r="D20" s="9" t="s">
        <v>150</v>
      </c>
      <c r="E20" s="9" t="s">
        <v>92</v>
      </c>
      <c r="F20" s="9" t="s">
        <v>112</v>
      </c>
      <c r="G20" s="25" t="s">
        <v>92</v>
      </c>
      <c r="H20" s="25" t="s">
        <v>92</v>
      </c>
      <c r="I20" s="25" t="s">
        <v>93</v>
      </c>
      <c r="J20" s="25" t="s">
        <v>92</v>
      </c>
      <c r="K20" s="22">
        <v>65</v>
      </c>
      <c r="L20" s="22">
        <v>50</v>
      </c>
    </row>
    <row r="21" spans="1:12">
      <c r="A21" s="25" t="s">
        <v>151</v>
      </c>
      <c r="B21" s="9" t="s">
        <v>152</v>
      </c>
      <c r="C21" s="9" t="s">
        <v>153</v>
      </c>
      <c r="D21" s="9"/>
      <c r="E21" s="9"/>
      <c r="F21" s="9" t="s">
        <v>92</v>
      </c>
      <c r="G21" s="25" t="s">
        <v>92</v>
      </c>
      <c r="H21" s="25" t="s">
        <v>92</v>
      </c>
      <c r="I21" s="42" t="s">
        <v>93</v>
      </c>
      <c r="J21" s="25" t="s">
        <v>92</v>
      </c>
      <c r="K21" s="21">
        <v>60</v>
      </c>
      <c r="L21" s="21">
        <v>55</v>
      </c>
    </row>
    <row r="22" spans="1:12">
      <c r="A22" s="25" t="s">
        <v>19</v>
      </c>
      <c r="B22" s="9" t="s">
        <v>154</v>
      </c>
      <c r="C22" s="9" t="s">
        <v>155</v>
      </c>
      <c r="D22" s="9" t="s">
        <v>156</v>
      </c>
      <c r="E22" s="9" t="s">
        <v>92</v>
      </c>
      <c r="F22" s="9" t="s">
        <v>112</v>
      </c>
      <c r="G22" s="25" t="s">
        <v>92</v>
      </c>
      <c r="H22" s="25" t="s">
        <v>92</v>
      </c>
      <c r="I22" s="25" t="s">
        <v>93</v>
      </c>
      <c r="J22" s="25" t="s">
        <v>92</v>
      </c>
      <c r="K22" s="22">
        <v>60</v>
      </c>
      <c r="L22" s="22">
        <v>45</v>
      </c>
    </row>
    <row r="23" spans="1:12">
      <c r="A23" s="25" t="s">
        <v>22</v>
      </c>
      <c r="B23" s="9" t="s">
        <v>157</v>
      </c>
      <c r="C23" s="9" t="s">
        <v>158</v>
      </c>
      <c r="D23" s="9" t="s">
        <v>159</v>
      </c>
      <c r="E23" s="9" t="s">
        <v>92</v>
      </c>
      <c r="F23" s="9" t="s">
        <v>92</v>
      </c>
      <c r="G23" s="25" t="s">
        <v>92</v>
      </c>
      <c r="H23" s="25" t="s">
        <v>92</v>
      </c>
      <c r="I23" s="25" t="s">
        <v>93</v>
      </c>
      <c r="J23" s="25" t="s">
        <v>92</v>
      </c>
      <c r="K23" s="22">
        <v>60</v>
      </c>
      <c r="L23" s="22">
        <v>50</v>
      </c>
    </row>
    <row r="24" spans="1:12">
      <c r="A24" s="25" t="s">
        <v>29</v>
      </c>
      <c r="B24" s="9" t="s">
        <v>160</v>
      </c>
      <c r="C24" s="9" t="s">
        <v>161</v>
      </c>
      <c r="D24" s="9" t="s">
        <v>162</v>
      </c>
      <c r="E24" s="9" t="s">
        <v>92</v>
      </c>
      <c r="F24" s="9" t="s">
        <v>92</v>
      </c>
      <c r="G24" s="25" t="s">
        <v>92</v>
      </c>
      <c r="H24" s="25" t="s">
        <v>92</v>
      </c>
      <c r="I24" s="25" t="s">
        <v>138</v>
      </c>
      <c r="J24" s="25" t="s">
        <v>92</v>
      </c>
      <c r="K24" s="22">
        <v>60</v>
      </c>
      <c r="L24" s="22">
        <v>45</v>
      </c>
    </row>
    <row r="25" spans="1:12">
      <c r="A25" s="25" t="s">
        <v>30</v>
      </c>
      <c r="B25" s="9" t="s">
        <v>163</v>
      </c>
      <c r="C25" s="9" t="s">
        <v>164</v>
      </c>
      <c r="D25" s="9" t="s">
        <v>165</v>
      </c>
      <c r="E25" s="9" t="s">
        <v>92</v>
      </c>
      <c r="F25" s="9" t="s">
        <v>112</v>
      </c>
      <c r="G25" s="25" t="s">
        <v>92</v>
      </c>
      <c r="H25" s="25" t="s">
        <v>92</v>
      </c>
      <c r="I25" s="25"/>
      <c r="J25" s="25" t="s">
        <v>92</v>
      </c>
      <c r="K25" s="22">
        <v>60</v>
      </c>
      <c r="L25" s="22">
        <v>55</v>
      </c>
    </row>
    <row r="26" spans="1:12">
      <c r="A26" s="25" t="s">
        <v>34</v>
      </c>
      <c r="B26" s="9"/>
      <c r="C26" s="9" t="s">
        <v>166</v>
      </c>
      <c r="D26" s="9" t="s">
        <v>167</v>
      </c>
      <c r="E26" s="9" t="s">
        <v>92</v>
      </c>
      <c r="F26" s="9" t="s">
        <v>112</v>
      </c>
      <c r="G26" s="25" t="s">
        <v>92</v>
      </c>
      <c r="H26" s="25" t="s">
        <v>92</v>
      </c>
      <c r="I26" s="25"/>
      <c r="J26" s="25" t="s">
        <v>112</v>
      </c>
      <c r="K26" s="22">
        <v>60</v>
      </c>
      <c r="L26" s="22">
        <v>50</v>
      </c>
    </row>
    <row r="27" spans="1:12">
      <c r="A27" s="25" t="s">
        <v>168</v>
      </c>
      <c r="B27" s="9" t="s">
        <v>169</v>
      </c>
      <c r="C27" s="9" t="s">
        <v>170</v>
      </c>
      <c r="D27" s="9"/>
      <c r="E27" s="9"/>
      <c r="F27" s="9" t="s">
        <v>112</v>
      </c>
      <c r="G27" s="25" t="s">
        <v>92</v>
      </c>
      <c r="H27" s="25" t="s">
        <v>92</v>
      </c>
      <c r="I27" s="25" t="s">
        <v>93</v>
      </c>
      <c r="J27" s="25" t="s">
        <v>92</v>
      </c>
      <c r="K27" s="21">
        <v>55</v>
      </c>
      <c r="L27" s="21">
        <v>55</v>
      </c>
    </row>
    <row r="28" spans="1:12">
      <c r="A28" s="25" t="s">
        <v>20</v>
      </c>
      <c r="B28" s="9" t="s">
        <v>171</v>
      </c>
      <c r="C28" s="9" t="s">
        <v>172</v>
      </c>
      <c r="D28" s="9" t="s">
        <v>173</v>
      </c>
      <c r="E28" s="9" t="s">
        <v>92</v>
      </c>
      <c r="F28" s="9" t="s">
        <v>112</v>
      </c>
      <c r="G28" s="25" t="s">
        <v>92</v>
      </c>
      <c r="H28" s="25" t="s">
        <v>92</v>
      </c>
      <c r="I28" s="25" t="s">
        <v>93</v>
      </c>
      <c r="J28" s="25" t="s">
        <v>92</v>
      </c>
      <c r="K28" s="22">
        <v>55</v>
      </c>
      <c r="L28" s="22">
        <v>50</v>
      </c>
    </row>
    <row r="29" spans="1:12">
      <c r="A29" s="25" t="s">
        <v>36</v>
      </c>
      <c r="B29" s="9" t="s">
        <v>174</v>
      </c>
      <c r="C29" s="9" t="s">
        <v>175</v>
      </c>
      <c r="D29" s="9" t="s">
        <v>176</v>
      </c>
      <c r="E29" s="9" t="s">
        <v>92</v>
      </c>
      <c r="F29" s="9" t="s">
        <v>92</v>
      </c>
      <c r="G29" s="25" t="s">
        <v>92</v>
      </c>
      <c r="H29" s="25" t="s">
        <v>92</v>
      </c>
      <c r="I29" s="25"/>
      <c r="J29" s="25" t="s">
        <v>92</v>
      </c>
      <c r="K29" s="22">
        <v>50</v>
      </c>
      <c r="L29" s="22">
        <v>55</v>
      </c>
    </row>
    <row r="30" spans="1:12">
      <c r="A30" s="25" t="s">
        <v>25</v>
      </c>
      <c r="B30" s="9" t="s">
        <v>177</v>
      </c>
      <c r="C30" s="9" t="s">
        <v>178</v>
      </c>
      <c r="D30" s="9" t="s">
        <v>179</v>
      </c>
      <c r="E30" s="9" t="s">
        <v>92</v>
      </c>
      <c r="F30" s="9" t="s">
        <v>92</v>
      </c>
      <c r="G30" s="25" t="s">
        <v>92</v>
      </c>
      <c r="H30" s="25" t="s">
        <v>92</v>
      </c>
      <c r="I30" s="25"/>
      <c r="J30" s="25" t="s">
        <v>112</v>
      </c>
      <c r="K30" s="22">
        <v>50</v>
      </c>
      <c r="L30" s="22">
        <v>45</v>
      </c>
    </row>
    <row r="31" spans="1:12">
      <c r="A31" s="25" t="s">
        <v>28</v>
      </c>
      <c r="B31" s="9" t="s">
        <v>180</v>
      </c>
      <c r="C31" s="9" t="s">
        <v>181</v>
      </c>
      <c r="D31" s="9" t="s">
        <v>182</v>
      </c>
      <c r="E31" s="9" t="s">
        <v>92</v>
      </c>
      <c r="F31" s="9" t="s">
        <v>112</v>
      </c>
      <c r="G31" s="25" t="s">
        <v>92</v>
      </c>
      <c r="H31" s="25" t="s">
        <v>92</v>
      </c>
      <c r="I31" s="25" t="s">
        <v>93</v>
      </c>
      <c r="J31" s="25" t="s">
        <v>92</v>
      </c>
      <c r="K31" s="22">
        <v>50</v>
      </c>
      <c r="L31" s="22">
        <v>45</v>
      </c>
    </row>
    <row r="32" spans="1:12">
      <c r="A32" s="25" t="s">
        <v>183</v>
      </c>
      <c r="B32" s="9" t="s">
        <v>184</v>
      </c>
      <c r="C32" s="9" t="s">
        <v>185</v>
      </c>
      <c r="D32" s="9"/>
      <c r="E32" s="9"/>
      <c r="F32" s="9" t="s">
        <v>112</v>
      </c>
      <c r="G32" s="25" t="s">
        <v>92</v>
      </c>
      <c r="H32" s="25" t="s">
        <v>92</v>
      </c>
      <c r="I32" s="37" t="s">
        <v>93</v>
      </c>
      <c r="J32" s="25" t="s">
        <v>92</v>
      </c>
      <c r="K32" s="21">
        <v>45</v>
      </c>
      <c r="L32" s="21">
        <v>45</v>
      </c>
    </row>
    <row r="33" spans="1:12">
      <c r="A33" s="25" t="s">
        <v>18</v>
      </c>
      <c r="B33" s="9" t="s">
        <v>186</v>
      </c>
      <c r="C33" s="9" t="s">
        <v>187</v>
      </c>
      <c r="D33" s="9" t="s">
        <v>188</v>
      </c>
      <c r="E33" s="9" t="s">
        <v>92</v>
      </c>
      <c r="F33" s="9" t="s">
        <v>112</v>
      </c>
      <c r="G33" s="25" t="s">
        <v>92</v>
      </c>
      <c r="H33" s="25" t="s">
        <v>92</v>
      </c>
      <c r="I33" s="25"/>
      <c r="J33" s="25" t="s">
        <v>92</v>
      </c>
      <c r="K33" s="22">
        <v>45</v>
      </c>
      <c r="L33" s="22">
        <v>45</v>
      </c>
    </row>
    <row r="34" spans="1:12">
      <c r="A34" s="25" t="s">
        <v>24</v>
      </c>
      <c r="B34" s="9" t="s">
        <v>189</v>
      </c>
      <c r="C34" s="9" t="s">
        <v>190</v>
      </c>
      <c r="D34" s="9" t="s">
        <v>191</v>
      </c>
      <c r="E34" s="9" t="s">
        <v>92</v>
      </c>
      <c r="F34" s="9" t="s">
        <v>92</v>
      </c>
      <c r="G34" s="25" t="s">
        <v>92</v>
      </c>
      <c r="H34" s="25" t="s">
        <v>92</v>
      </c>
      <c r="I34" s="25" t="s">
        <v>131</v>
      </c>
      <c r="J34" s="25" t="s">
        <v>92</v>
      </c>
      <c r="K34" s="22">
        <v>45</v>
      </c>
      <c r="L34" s="22">
        <v>45</v>
      </c>
    </row>
    <row r="35" spans="4:5">
      <c r="D35"/>
      <c r="E35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A7" sqref="A7"/>
    </sheetView>
  </sheetViews>
  <sheetFormatPr defaultColWidth="9" defaultRowHeight="13.5"/>
  <cols>
    <col min="1" max="1" width="11" customWidth="1"/>
    <col min="2" max="2" width="22.0916666666667" customWidth="1"/>
    <col min="3" max="8" width="6.45" customWidth="1"/>
    <col min="9" max="9" width="5.63333333333333" customWidth="1"/>
    <col min="10" max="10" width="6.45" customWidth="1"/>
  </cols>
  <sheetData>
    <row r="1" ht="22.5" spans="1:10">
      <c r="A1" s="25" t="s">
        <v>192</v>
      </c>
      <c r="B1" s="26" t="s">
        <v>193</v>
      </c>
      <c r="C1" s="27" t="s">
        <v>194</v>
      </c>
      <c r="D1" s="27" t="s">
        <v>195</v>
      </c>
      <c r="E1" s="27" t="s">
        <v>196</v>
      </c>
      <c r="F1" s="27" t="s">
        <v>197</v>
      </c>
      <c r="G1" s="27" t="s">
        <v>13</v>
      </c>
      <c r="H1" s="27" t="s">
        <v>14</v>
      </c>
      <c r="I1" s="27" t="s">
        <v>198</v>
      </c>
      <c r="J1" s="37" t="s">
        <v>199</v>
      </c>
    </row>
    <row r="2" spans="1:10">
      <c r="A2" s="28" t="s">
        <v>24</v>
      </c>
      <c r="B2" s="29" t="s">
        <v>200</v>
      </c>
      <c r="C2" s="30">
        <v>15.558754</v>
      </c>
      <c r="D2" s="30">
        <v>23.365502</v>
      </c>
      <c r="E2" s="30">
        <v>3.07828</v>
      </c>
      <c r="F2" s="30">
        <f t="shared" ref="F2:F29" si="0">SUM(C2:E2)</f>
        <v>42.002536</v>
      </c>
      <c r="G2" s="30">
        <f>POWER(VLOOKUP(A2,路演汇总输出!A:B,2,0)/10,2)</f>
        <v>71.9104</v>
      </c>
      <c r="H2" s="30">
        <f>POWER(VLOOKUP(A2,服务分输出!A:B,2,0)/10,2)</f>
        <v>62.41</v>
      </c>
      <c r="I2" s="30">
        <f>VLOOKUP(A2,跟投附加分!A:B,2,0)</f>
        <v>2</v>
      </c>
      <c r="J2" s="30">
        <f t="shared" ref="J2:J29" si="1">G2*0.6+F2*0.3+H2*0.1+I2</f>
        <v>63.9880008</v>
      </c>
    </row>
    <row r="3" spans="1:10">
      <c r="A3" s="25" t="s">
        <v>15</v>
      </c>
      <c r="B3" s="29" t="s">
        <v>201</v>
      </c>
      <c r="C3" s="30">
        <v>11.777801</v>
      </c>
      <c r="D3" s="30">
        <v>27.29231</v>
      </c>
      <c r="E3" s="30">
        <v>2.262994</v>
      </c>
      <c r="F3" s="30">
        <f t="shared" si="0"/>
        <v>41.333105</v>
      </c>
      <c r="G3" s="30">
        <f>POWER(VLOOKUP(A3,路演汇总输出!A:B,2,0)/10,2)</f>
        <v>71.8727160493827</v>
      </c>
      <c r="H3" s="30">
        <f>POWER(VLOOKUP(A3,服务分输出!A:B,2,0)/10,2)</f>
        <v>60.3211111111112</v>
      </c>
      <c r="I3" s="30">
        <f>VLOOKUP(A3,跟投附加分!A:B,2,0)</f>
        <v>0</v>
      </c>
      <c r="J3" s="30">
        <f t="shared" si="1"/>
        <v>61.5556722407407</v>
      </c>
    </row>
    <row r="4" spans="1:10">
      <c r="A4" s="28" t="s">
        <v>41</v>
      </c>
      <c r="B4" s="29" t="s">
        <v>202</v>
      </c>
      <c r="C4" s="30">
        <v>17.410967</v>
      </c>
      <c r="D4" s="30">
        <v>29.311344</v>
      </c>
      <c r="E4" s="30">
        <v>3.686753</v>
      </c>
      <c r="F4" s="30">
        <f>SUM(C4:E4)</f>
        <v>50.409064</v>
      </c>
      <c r="G4" s="30">
        <f>POWER(VLOOKUP(A4,路演汇总输出!A:B,2,0)/10,2)</f>
        <v>65.0711111111111</v>
      </c>
      <c r="H4" s="30">
        <f>POWER(VLOOKUP(A4,服务分输出!A:B,2,0)/10,2)</f>
        <v>63.7336111111111</v>
      </c>
      <c r="I4" s="30">
        <f>VLOOKUP(A4,跟投附加分!A:B,2,0)</f>
        <v>0</v>
      </c>
      <c r="J4" s="30">
        <f>G4*0.6+F4*0.3+H4*0.1+I4</f>
        <v>60.5387469777778</v>
      </c>
    </row>
    <row r="5" spans="1:10">
      <c r="A5" s="28" t="s">
        <v>19</v>
      </c>
      <c r="B5" s="29" t="s">
        <v>203</v>
      </c>
      <c r="C5" s="30">
        <v>15.28084</v>
      </c>
      <c r="D5" s="30">
        <v>22.775977</v>
      </c>
      <c r="E5" s="30">
        <v>2.698332</v>
      </c>
      <c r="F5" s="30">
        <f>SUM(C5:E5)</f>
        <v>40.755149</v>
      </c>
      <c r="G5" s="30">
        <f>POWER(VLOOKUP(A5,路演汇总输出!A:B,2,0)/10,2)</f>
        <v>70.1765224489796</v>
      </c>
      <c r="H5" s="30">
        <f>POWER(VLOOKUP(A5,服务分输出!A:B,2,0)/10,2)</f>
        <v>57.76</v>
      </c>
      <c r="I5" s="30">
        <f>VLOOKUP(A5,跟投附加分!A:B,2,0)</f>
        <v>0</v>
      </c>
      <c r="J5" s="30">
        <f>G5*0.6+F5*0.3+H5*0.1+I5</f>
        <v>60.1084581693878</v>
      </c>
    </row>
    <row r="6" spans="1:10">
      <c r="A6" s="25" t="s">
        <v>35</v>
      </c>
      <c r="B6" s="29" t="s">
        <v>204</v>
      </c>
      <c r="C6" s="30">
        <v>19.986324</v>
      </c>
      <c r="D6" s="30">
        <v>29.182494</v>
      </c>
      <c r="E6" s="30">
        <v>0.98914</v>
      </c>
      <c r="F6" s="30">
        <f>SUM(C6:E6)</f>
        <v>50.157958</v>
      </c>
      <c r="G6" s="30">
        <f>POWER(VLOOKUP(A6,路演汇总输出!A:B,2,0)/10,2)</f>
        <v>64</v>
      </c>
      <c r="H6" s="30">
        <f>POWER(VLOOKUP(A6,服务分输出!A:B,2,0)/10,2)</f>
        <v>62.1995111111112</v>
      </c>
      <c r="I6" s="30">
        <f>VLOOKUP(A6,跟投附加分!A:B,2,0)</f>
        <v>0</v>
      </c>
      <c r="J6" s="30">
        <f>G6*0.6+F6*0.3+H6*0.1+I6</f>
        <v>59.6673385111111</v>
      </c>
    </row>
    <row r="7" spans="1:10">
      <c r="A7" s="25" t="s">
        <v>32</v>
      </c>
      <c r="B7" s="29" t="s">
        <v>205</v>
      </c>
      <c r="C7" s="30">
        <v>13.619023</v>
      </c>
      <c r="D7" s="30">
        <v>22.753163</v>
      </c>
      <c r="E7" s="30">
        <v>3.137213</v>
      </c>
      <c r="F7" s="30">
        <f>SUM(C7:E7)</f>
        <v>39.509399</v>
      </c>
      <c r="G7" s="30">
        <f>POWER(VLOOKUP(A7,路演汇总输出!A:B,2,0)/10,2)</f>
        <v>68.5216049382716</v>
      </c>
      <c r="H7" s="30">
        <f>POWER(VLOOKUP(A7,服务分输出!A:B,2,0)/10,2)</f>
        <v>59.8044444444444</v>
      </c>
      <c r="I7" s="30">
        <f>VLOOKUP(A7,跟投附加分!A:B,2,0)</f>
        <v>0</v>
      </c>
      <c r="J7" s="30">
        <f>G7*0.6+F7*0.3+H7*0.1+I7</f>
        <v>58.9462271074074</v>
      </c>
    </row>
    <row r="8" spans="1:10">
      <c r="A8" s="25" t="s">
        <v>37</v>
      </c>
      <c r="B8" s="29" t="s">
        <v>206</v>
      </c>
      <c r="C8" s="30">
        <v>18.563003</v>
      </c>
      <c r="D8" s="30">
        <v>26.148009</v>
      </c>
      <c r="E8" s="30">
        <v>2.578805</v>
      </c>
      <c r="F8" s="30">
        <f>SUM(C8:E8)</f>
        <v>47.289817</v>
      </c>
      <c r="G8" s="30">
        <f>POWER(VLOOKUP(A8,路演汇总输出!A:B,2,0)/10,2)</f>
        <v>64.9636</v>
      </c>
      <c r="H8" s="30">
        <f>POWER(VLOOKUP(A8,服务分输出!A:B,2,0)/10,2)</f>
        <v>55.5521777777777</v>
      </c>
      <c r="I8" s="30">
        <f>VLOOKUP(A8,跟投附加分!A:B,2,0)</f>
        <v>0</v>
      </c>
      <c r="J8" s="30">
        <f>G8*0.6+F8*0.3+H8*0.1+I8</f>
        <v>58.7203228777778</v>
      </c>
    </row>
    <row r="9" spans="1:10">
      <c r="A9" s="25" t="s">
        <v>42</v>
      </c>
      <c r="B9" s="29" t="s">
        <v>207</v>
      </c>
      <c r="C9" s="30">
        <v>15.48814</v>
      </c>
      <c r="D9" s="30">
        <v>26.34339</v>
      </c>
      <c r="E9" s="30">
        <v>2.1792</v>
      </c>
      <c r="F9" s="30">
        <f>SUM(C9:E9)</f>
        <v>44.01073</v>
      </c>
      <c r="G9" s="30">
        <f>POWER(VLOOKUP(A9,路演汇总输出!A:B,2,0)/10,2)</f>
        <v>64.1779012345679</v>
      </c>
      <c r="H9" s="30">
        <f>POWER(VLOOKUP(A9,服务分输出!A:B,2,0)/10,2)</f>
        <v>65.0711111111112</v>
      </c>
      <c r="I9" s="30">
        <f>VLOOKUP(A9,跟投附加分!A:B,2,0)</f>
        <v>0</v>
      </c>
      <c r="J9" s="30">
        <f>G9*0.6+F9*0.3+H9*0.1+I9</f>
        <v>58.2170708518518</v>
      </c>
    </row>
    <row r="10" spans="1:10">
      <c r="A10" s="25" t="s">
        <v>21</v>
      </c>
      <c r="B10" s="29" t="s">
        <v>208</v>
      </c>
      <c r="C10" s="30">
        <v>16.303137</v>
      </c>
      <c r="D10" s="30">
        <v>22.02977</v>
      </c>
      <c r="E10" s="30">
        <v>4.728728</v>
      </c>
      <c r="F10" s="30">
        <f>SUM(C10:E10)</f>
        <v>43.061635</v>
      </c>
      <c r="G10" s="30">
        <f>POWER(VLOOKUP(A10,路演汇总输出!A:B,2,0)/10,2)</f>
        <v>64.3204</v>
      </c>
      <c r="H10" s="30">
        <f>POWER(VLOOKUP(A10,服务分输出!A:B,2,0)/10,2)</f>
        <v>62.41</v>
      </c>
      <c r="I10" s="30">
        <f>VLOOKUP(A10,跟投附加分!A:B,2,0)</f>
        <v>0</v>
      </c>
      <c r="J10" s="30">
        <f>G10*0.6+F10*0.3+H10*0.1+I10</f>
        <v>57.7517305</v>
      </c>
    </row>
    <row r="11" spans="1:10">
      <c r="A11" s="28" t="s">
        <v>33</v>
      </c>
      <c r="B11" s="29" t="s">
        <v>209</v>
      </c>
      <c r="C11" s="30">
        <v>11.619933</v>
      </c>
      <c r="D11" s="30">
        <v>22.56</v>
      </c>
      <c r="E11" s="30">
        <v>1.812261</v>
      </c>
      <c r="F11" s="30">
        <f t="shared" si="0"/>
        <v>35.992194</v>
      </c>
      <c r="G11" s="30">
        <f>POWER(VLOOKUP(A11,路演汇总输出!A:B,2,0)/10,2)</f>
        <v>67.0761</v>
      </c>
      <c r="H11" s="30">
        <f>POWER(VLOOKUP(A11,服务分输出!A:B,2,0)/10,2)</f>
        <v>60.3211111111112</v>
      </c>
      <c r="I11" s="30">
        <f>VLOOKUP(A11,跟投附加分!A:B,2,0)</f>
        <v>0</v>
      </c>
      <c r="J11" s="30">
        <f t="shared" si="1"/>
        <v>57.0754293111111</v>
      </c>
    </row>
    <row r="12" spans="1:10">
      <c r="A12" s="25" t="s">
        <v>30</v>
      </c>
      <c r="B12" s="29" t="s">
        <v>210</v>
      </c>
      <c r="C12" s="30">
        <v>12.639876</v>
      </c>
      <c r="D12" s="30">
        <v>22.274548</v>
      </c>
      <c r="E12" s="30">
        <v>2.292933</v>
      </c>
      <c r="F12" s="30">
        <f t="shared" si="0"/>
        <v>37.207357</v>
      </c>
      <c r="G12" s="30">
        <f>POWER(VLOOKUP(A12,路演汇总输出!A:B,2,0)/10,2)</f>
        <v>64.5344444444445</v>
      </c>
      <c r="H12" s="30">
        <f>POWER(VLOOKUP(A12,服务分输出!A:B,2,0)/10,2)</f>
        <v>58.2677777777777</v>
      </c>
      <c r="I12" s="30">
        <f>VLOOKUP(A12,跟投附加分!A:B,2,0)</f>
        <v>0</v>
      </c>
      <c r="J12" s="30">
        <f t="shared" si="1"/>
        <v>55.7096515444444</v>
      </c>
    </row>
    <row r="13" spans="1:10">
      <c r="A13" s="25" t="s">
        <v>43</v>
      </c>
      <c r="B13" s="29" t="s">
        <v>211</v>
      </c>
      <c r="C13" s="30">
        <v>16.881195</v>
      </c>
      <c r="D13" s="30">
        <v>24.639521</v>
      </c>
      <c r="E13" s="30">
        <v>1.433666</v>
      </c>
      <c r="F13" s="30">
        <f t="shared" si="0"/>
        <v>42.954382</v>
      </c>
      <c r="G13" s="30">
        <f>POWER(VLOOKUP(A13,路演汇总输出!A:B,2,0)/10,2)</f>
        <v>59.3755864197531</v>
      </c>
      <c r="H13" s="30">
        <f>POWER(VLOOKUP(A13,服务分输出!A:B,2,0)/10,2)</f>
        <v>61.7796</v>
      </c>
      <c r="I13" s="30">
        <f>VLOOKUP(A13,跟投附加分!A:B,2,0)</f>
        <v>1</v>
      </c>
      <c r="J13" s="30">
        <f t="shared" si="1"/>
        <v>55.6896264518519</v>
      </c>
    </row>
    <row r="14" spans="1:10">
      <c r="A14" s="25" t="s">
        <v>29</v>
      </c>
      <c r="B14" s="29" t="s">
        <v>212</v>
      </c>
      <c r="C14" s="30">
        <v>18.482715</v>
      </c>
      <c r="D14" s="30">
        <v>33.178121</v>
      </c>
      <c r="E14" s="30">
        <v>1.754638</v>
      </c>
      <c r="F14" s="30">
        <f t="shared" si="0"/>
        <v>53.415474</v>
      </c>
      <c r="G14" s="30">
        <f>POWER(VLOOKUP(A14,路演汇总输出!A:B,2,0)/10,2)</f>
        <v>55.4528444444445</v>
      </c>
      <c r="H14" s="30">
        <f>POWER(VLOOKUP(A14,服务分输出!A:B,2,0)/10,2)</f>
        <v>52.8044444444445</v>
      </c>
      <c r="I14" s="30">
        <f>VLOOKUP(A14,跟投附加分!A:B,2,0)</f>
        <v>0</v>
      </c>
      <c r="J14" s="30">
        <f t="shared" si="1"/>
        <v>54.5767933111111</v>
      </c>
    </row>
    <row r="15" spans="1:10">
      <c r="A15" s="28" t="s">
        <v>17</v>
      </c>
      <c r="B15" s="29" t="s">
        <v>213</v>
      </c>
      <c r="C15" s="30">
        <v>17.409007</v>
      </c>
      <c r="D15" s="30">
        <v>28.434201</v>
      </c>
      <c r="E15" s="30">
        <v>0.70661</v>
      </c>
      <c r="F15" s="30">
        <f t="shared" si="0"/>
        <v>46.549818</v>
      </c>
      <c r="G15" s="30">
        <f>POWER(VLOOKUP(A15,路演汇总输出!A:B,2,0)/10,2)</f>
        <v>56.5002777777778</v>
      </c>
      <c r="H15" s="30">
        <f>POWER(VLOOKUP(A15,服务分输出!A:B,2,0)/10,2)</f>
        <v>65.0711111111112</v>
      </c>
      <c r="I15" s="30">
        <f>VLOOKUP(A15,跟投附加分!A:B,2,0)</f>
        <v>0</v>
      </c>
      <c r="J15" s="30">
        <f t="shared" si="1"/>
        <v>54.3722231777778</v>
      </c>
    </row>
    <row r="16" spans="1:10">
      <c r="A16" s="25" t="s">
        <v>31</v>
      </c>
      <c r="B16" s="29" t="s">
        <v>214</v>
      </c>
      <c r="C16" s="30">
        <v>16.375124</v>
      </c>
      <c r="D16" s="30">
        <v>15.708582</v>
      </c>
      <c r="E16" s="30">
        <v>1.942221</v>
      </c>
      <c r="F16" s="30">
        <f t="shared" si="0"/>
        <v>34.025927</v>
      </c>
      <c r="G16" s="30">
        <f>POWER(VLOOKUP(A16,路演汇总输出!A:B,2,0)/10,2)</f>
        <v>58.0498866213152</v>
      </c>
      <c r="H16" s="30">
        <f>POWER(VLOOKUP(A16,服务分输出!A:B,2,0)/10,2)</f>
        <v>57.2544444444445</v>
      </c>
      <c r="I16" s="30">
        <f>VLOOKUP(A16,跟投附加分!A:B,2,0)</f>
        <v>1</v>
      </c>
      <c r="J16" s="30">
        <f t="shared" si="1"/>
        <v>51.7631545172336</v>
      </c>
    </row>
    <row r="17" ht="22.5" spans="1:10">
      <c r="A17" s="25" t="s">
        <v>22</v>
      </c>
      <c r="B17" s="29" t="s">
        <v>215</v>
      </c>
      <c r="C17" s="30">
        <v>15.358621</v>
      </c>
      <c r="D17" s="30">
        <v>24.464706</v>
      </c>
      <c r="E17" s="30">
        <v>2.056585</v>
      </c>
      <c r="F17" s="30">
        <f t="shared" si="0"/>
        <v>41.879912</v>
      </c>
      <c r="G17" s="30">
        <f>POWER(VLOOKUP(A17,路演汇总输出!A:B,2,0)/10,2)</f>
        <v>55.0069444444444</v>
      </c>
      <c r="H17" s="30">
        <f>POWER(VLOOKUP(A17,服务分输出!A:B,2,0)/10,2)</f>
        <v>55.7511111111112</v>
      </c>
      <c r="I17" s="30">
        <f>VLOOKUP(A17,跟投附加分!A:B,2,0)</f>
        <v>0</v>
      </c>
      <c r="J17" s="30">
        <f t="shared" si="1"/>
        <v>51.1432513777778</v>
      </c>
    </row>
    <row r="18" spans="1:10">
      <c r="A18" s="22" t="s">
        <v>34</v>
      </c>
      <c r="B18" s="31" t="s">
        <v>216</v>
      </c>
      <c r="C18" s="32">
        <v>13.842027</v>
      </c>
      <c r="D18" s="32">
        <v>24.441371</v>
      </c>
      <c r="E18" s="32">
        <v>1.682</v>
      </c>
      <c r="F18" s="32">
        <f t="shared" si="0"/>
        <v>39.965398</v>
      </c>
      <c r="G18" s="21">
        <f>POWER(VLOOKUP(A18,路演汇总输出!A:B,2,0)/10,2)</f>
        <v>51.3611111111111</v>
      </c>
      <c r="H18" s="21">
        <f>POWER(VLOOKUP(A18,服务分输出!A:B,2,0)/10,2)</f>
        <v>53.29</v>
      </c>
      <c r="I18" s="21">
        <f>VLOOKUP(A18,跟投附加分!A:B,2,0)</f>
        <v>2</v>
      </c>
      <c r="J18" s="21">
        <f t="shared" si="1"/>
        <v>50.1352860666667</v>
      </c>
    </row>
    <row r="19" ht="22.5" spans="1:10">
      <c r="A19" s="22" t="s">
        <v>27</v>
      </c>
      <c r="B19" s="31" t="s">
        <v>217</v>
      </c>
      <c r="C19" s="32">
        <v>16.707131</v>
      </c>
      <c r="D19" s="32">
        <v>31.233378</v>
      </c>
      <c r="E19" s="32">
        <v>2.463029</v>
      </c>
      <c r="F19" s="32">
        <f t="shared" si="0"/>
        <v>50.403538</v>
      </c>
      <c r="G19" s="21">
        <f>POWER(VLOOKUP(A19,路演汇总输出!A:B,2,0)/10,2)</f>
        <v>47.0748456790123</v>
      </c>
      <c r="H19" s="21">
        <f>POWER(VLOOKUP(A19,服务分输出!A:B,2,0)/10,2)</f>
        <v>52.8044444444445</v>
      </c>
      <c r="I19" s="21">
        <f>VLOOKUP(A19,跟投附加分!A:B,2,0)</f>
        <v>1</v>
      </c>
      <c r="J19" s="21">
        <f t="shared" si="1"/>
        <v>49.6464132518518</v>
      </c>
    </row>
    <row r="20" spans="1:10">
      <c r="A20" s="22" t="s">
        <v>38</v>
      </c>
      <c r="B20" s="31" t="s">
        <v>218</v>
      </c>
      <c r="C20" s="32">
        <v>14.624208</v>
      </c>
      <c r="D20" s="32">
        <v>25.645014</v>
      </c>
      <c r="E20" s="32">
        <v>1.065</v>
      </c>
      <c r="F20" s="32">
        <f t="shared" si="0"/>
        <v>41.334222</v>
      </c>
      <c r="G20" s="21">
        <f>POWER(VLOOKUP(A20,路演汇总输出!A:B,2,0)/10,2)</f>
        <v>50.9637345679013</v>
      </c>
      <c r="H20" s="21">
        <f>POWER(VLOOKUP(A20,服务分输出!A:B,2,0)/10,2)</f>
        <v>57.5069444444444</v>
      </c>
      <c r="I20" s="21">
        <f>VLOOKUP(A20,跟投附加分!A:B,2,0)</f>
        <v>0</v>
      </c>
      <c r="J20" s="21">
        <f t="shared" si="1"/>
        <v>48.7292017851852</v>
      </c>
    </row>
    <row r="21" spans="1:10">
      <c r="A21" s="22" t="s">
        <v>39</v>
      </c>
      <c r="B21" s="31" t="s">
        <v>219</v>
      </c>
      <c r="C21" s="32">
        <v>14.224123</v>
      </c>
      <c r="D21" s="32">
        <v>23.809179</v>
      </c>
      <c r="E21" s="32">
        <v>2.199445</v>
      </c>
      <c r="F21" s="32">
        <f t="shared" si="0"/>
        <v>40.232747</v>
      </c>
      <c r="G21" s="21">
        <f>POWER(VLOOKUP(A21,路演汇总输出!A:B,2,0)/10,2)</f>
        <v>51.3611111111111</v>
      </c>
      <c r="H21" s="21">
        <f>POWER(VLOOKUP(A21,服务分输出!A:B,2,0)/10,2)</f>
        <v>52.5625</v>
      </c>
      <c r="I21" s="21">
        <f>VLOOKUP(A21,跟投附加分!A:B,2,0)</f>
        <v>0</v>
      </c>
      <c r="J21" s="21">
        <f t="shared" si="1"/>
        <v>48.1427407666667</v>
      </c>
    </row>
    <row r="22" spans="1:10">
      <c r="A22" s="22" t="s">
        <v>40</v>
      </c>
      <c r="B22" s="31" t="s">
        <v>220</v>
      </c>
      <c r="C22" s="32">
        <v>12.709641</v>
      </c>
      <c r="D22" s="32">
        <v>22.922332</v>
      </c>
      <c r="E22" s="32">
        <v>2.34376</v>
      </c>
      <c r="F22" s="32">
        <f t="shared" si="0"/>
        <v>37.975733</v>
      </c>
      <c r="G22" s="21">
        <f>POWER(VLOOKUP(A22,路演汇总输出!A:B,2,0)/10,2)</f>
        <v>51.3611111111111</v>
      </c>
      <c r="H22" s="21">
        <f>POWER(VLOOKUP(A22,服务分输出!A:B,2,0)/10,2)</f>
        <v>53.7777777777777</v>
      </c>
      <c r="I22" s="21">
        <f>VLOOKUP(A22,跟投附加分!A:B,2,0)</f>
        <v>0</v>
      </c>
      <c r="J22" s="21">
        <f t="shared" si="1"/>
        <v>47.5871643444444</v>
      </c>
    </row>
    <row r="23" spans="1:10">
      <c r="A23" s="22" t="s">
        <v>28</v>
      </c>
      <c r="B23" s="31" t="s">
        <v>221</v>
      </c>
      <c r="C23" s="32">
        <v>16.259879</v>
      </c>
      <c r="D23" s="32">
        <v>27.477759</v>
      </c>
      <c r="E23" s="32">
        <v>2.165862</v>
      </c>
      <c r="F23" s="32">
        <f t="shared" si="0"/>
        <v>45.9035</v>
      </c>
      <c r="G23" s="21">
        <f>POWER(VLOOKUP(A23,路演汇总输出!A:B,2,0)/10,2)</f>
        <v>47.4567901234568</v>
      </c>
      <c r="H23" s="21">
        <f>POWER(VLOOKUP(A23,服务分输出!A:B,2,0)/10,2)</f>
        <v>51.3611111111112</v>
      </c>
      <c r="I23" s="21">
        <f>VLOOKUP(A23,跟投附加分!A:B,2,0)</f>
        <v>0</v>
      </c>
      <c r="J23" s="21">
        <f t="shared" si="1"/>
        <v>47.3812351851852</v>
      </c>
    </row>
    <row r="24" spans="1:10">
      <c r="A24" s="22" t="s">
        <v>23</v>
      </c>
      <c r="B24" s="31" t="s">
        <v>222</v>
      </c>
      <c r="C24" s="32">
        <v>13.985047</v>
      </c>
      <c r="D24" s="32">
        <v>14.430968</v>
      </c>
      <c r="E24" s="32">
        <v>2.797406</v>
      </c>
      <c r="F24" s="32">
        <f t="shared" si="0"/>
        <v>31.213421</v>
      </c>
      <c r="G24" s="21">
        <f>POWER(VLOOKUP(A24,路演汇总输出!A:B,2,0)/10,2)</f>
        <v>53.7777777777778</v>
      </c>
      <c r="H24" s="21">
        <f>POWER(VLOOKUP(A24,服务分输出!A:B,2,0)/10,2)</f>
        <v>52.3211111111111</v>
      </c>
      <c r="I24" s="21">
        <f>VLOOKUP(A24,跟投附加分!A:B,2,0)</f>
        <v>0</v>
      </c>
      <c r="J24" s="21">
        <f t="shared" si="1"/>
        <v>46.8628040777778</v>
      </c>
    </row>
    <row r="25" spans="1:10">
      <c r="A25" s="22" t="s">
        <v>26</v>
      </c>
      <c r="B25" s="31" t="s">
        <v>223</v>
      </c>
      <c r="C25" s="32">
        <v>14.856769</v>
      </c>
      <c r="D25" s="32">
        <v>19.144402</v>
      </c>
      <c r="E25" s="32">
        <v>3.061443</v>
      </c>
      <c r="F25" s="32">
        <f t="shared" si="0"/>
        <v>37.062614</v>
      </c>
      <c r="G25" s="21">
        <f>POWER(VLOOKUP(A25,路演汇总输出!A:B,2,0)/10,2)</f>
        <v>50.0949382716049</v>
      </c>
      <c r="H25" s="21">
        <f>POWER(VLOOKUP(A25,服务分输出!A:B,2,0)/10,2)</f>
        <v>50.41</v>
      </c>
      <c r="I25" s="21">
        <f>VLOOKUP(A25,跟投附加分!A:B,2,0)</f>
        <v>0</v>
      </c>
      <c r="J25" s="21">
        <f t="shared" si="1"/>
        <v>46.216747162963</v>
      </c>
    </row>
    <row r="26" spans="1:10">
      <c r="A26" s="21" t="s">
        <v>18</v>
      </c>
      <c r="B26" s="31" t="s">
        <v>224</v>
      </c>
      <c r="C26" s="32">
        <v>17.036646</v>
      </c>
      <c r="D26" s="32">
        <v>23.776754</v>
      </c>
      <c r="E26" s="32">
        <v>1.436793</v>
      </c>
      <c r="F26" s="32">
        <f t="shared" si="0"/>
        <v>42.250193</v>
      </c>
      <c r="G26" s="21">
        <f>POWER(VLOOKUP(A26,路演汇总输出!A:B,2,0)/10,2)</f>
        <v>46.499410430839</v>
      </c>
      <c r="H26" s="21">
        <f>POWER(VLOOKUP(A26,服务分输出!A:B,2,0)/10,2)</f>
        <v>50.41</v>
      </c>
      <c r="I26" s="21">
        <f>VLOOKUP(A26,跟投附加分!A:B,2,0)</f>
        <v>0</v>
      </c>
      <c r="J26" s="21">
        <f t="shared" si="1"/>
        <v>45.6157041585034</v>
      </c>
    </row>
    <row r="27" ht="22.5" spans="1:10">
      <c r="A27" s="21" t="s">
        <v>20</v>
      </c>
      <c r="B27" s="31" t="s">
        <v>225</v>
      </c>
      <c r="C27" s="32">
        <v>16.471955</v>
      </c>
      <c r="D27" s="32">
        <v>14.520847</v>
      </c>
      <c r="E27" s="32">
        <v>0.698406</v>
      </c>
      <c r="F27" s="32">
        <f t="shared" si="0"/>
        <v>31.691208</v>
      </c>
      <c r="G27" s="21">
        <f>POWER(VLOOKUP(A27,路演汇总输出!A:B,2,0)/10,2)</f>
        <v>46.8464197530864</v>
      </c>
      <c r="H27" s="21">
        <f>POWER(VLOOKUP(A27,服务分输出!A:B,2,0)/10,2)</f>
        <v>56.25</v>
      </c>
      <c r="I27" s="21">
        <f>VLOOKUP(A27,跟投附加分!A:B,2,0)</f>
        <v>0</v>
      </c>
      <c r="J27" s="21">
        <f t="shared" si="1"/>
        <v>43.2402142518518</v>
      </c>
    </row>
    <row r="28" spans="1:10">
      <c r="A28" s="21" t="s">
        <v>16</v>
      </c>
      <c r="B28" s="31" t="s">
        <v>226</v>
      </c>
      <c r="C28" s="32">
        <v>10.330393</v>
      </c>
      <c r="D28" s="32">
        <v>17.545</v>
      </c>
      <c r="E28" s="32">
        <v>1.665148</v>
      </c>
      <c r="F28" s="32">
        <f t="shared" si="0"/>
        <v>29.540541</v>
      </c>
      <c r="G28" s="21">
        <f>POWER(VLOOKUP(A28,路演汇总输出!A:B,2,0)/10,2)</f>
        <v>47.6757369614512</v>
      </c>
      <c r="H28" s="21">
        <f>POWER(VLOOKUP(A28,服务分输出!A:B,2,0)/10,2)</f>
        <v>56.7511111111111</v>
      </c>
      <c r="I28" s="21">
        <f>VLOOKUP(A28,跟投附加分!A:B,2,0)</f>
        <v>0</v>
      </c>
      <c r="J28" s="21">
        <f t="shared" si="1"/>
        <v>43.1427155879818</v>
      </c>
    </row>
    <row r="29" spans="1:10">
      <c r="A29" s="22" t="s">
        <v>36</v>
      </c>
      <c r="B29" s="31" t="s">
        <v>227</v>
      </c>
      <c r="C29" s="32">
        <v>14.544855</v>
      </c>
      <c r="D29" s="32">
        <v>24.02858</v>
      </c>
      <c r="E29" s="32">
        <v>3.109045</v>
      </c>
      <c r="F29" s="32">
        <f t="shared" si="0"/>
        <v>41.68248</v>
      </c>
      <c r="G29" s="21">
        <f>POWER(VLOOKUP(A29,路演汇总输出!A:B,2,0)/10,2)</f>
        <v>37.6177777777778</v>
      </c>
      <c r="H29" s="21">
        <f>POWER(VLOOKUP(A29,服务分输出!A:B,2,0)/10,2)</f>
        <v>55.2544444444444</v>
      </c>
      <c r="I29" s="21">
        <f>VLOOKUP(A29,跟投附加分!A:B,2,0)</f>
        <v>0</v>
      </c>
      <c r="J29" s="21">
        <f t="shared" si="1"/>
        <v>40.6008551111111</v>
      </c>
    </row>
    <row r="30" spans="1:10">
      <c r="A30" s="33"/>
      <c r="B30" s="34"/>
      <c r="C30" s="35"/>
      <c r="D30" s="35"/>
      <c r="E30" s="35"/>
      <c r="F30" s="35"/>
      <c r="G30" s="36"/>
      <c r="H30" s="36"/>
      <c r="I30" s="33"/>
      <c r="J30" s="36"/>
    </row>
    <row r="31" spans="1:10">
      <c r="A31" s="33"/>
      <c r="B31" s="34"/>
      <c r="C31" s="35"/>
      <c r="D31" s="35"/>
      <c r="E31" s="35"/>
      <c r="F31" s="35"/>
      <c r="G31" s="36"/>
      <c r="H31" s="36"/>
      <c r="I31" s="33"/>
      <c r="J31" s="36"/>
    </row>
  </sheetData>
  <autoFilter ref="A1:J29">
    <sortState ref="A2:J29">
      <sortCondition ref="J1" descending="1"/>
    </sortState>
    <extLst/>
  </autoFilter>
  <sortState ref="A2:J31">
    <sortCondition ref="A2" descending="1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workbookViewId="0">
      <selection activeCell="H27" sqref="H27"/>
    </sheetView>
  </sheetViews>
  <sheetFormatPr defaultColWidth="9" defaultRowHeight="13.5"/>
  <cols>
    <col min="1" max="1" width="13" customWidth="1"/>
  </cols>
  <sheetData>
    <row r="1" spans="1:10">
      <c r="A1" s="20" t="s">
        <v>79</v>
      </c>
      <c r="B1" s="20" t="s">
        <v>228</v>
      </c>
      <c r="C1" s="20" t="s">
        <v>229</v>
      </c>
      <c r="D1" s="20" t="s">
        <v>230</v>
      </c>
      <c r="E1" s="8" t="s">
        <v>231</v>
      </c>
      <c r="F1" s="8" t="s">
        <v>232</v>
      </c>
      <c r="G1" s="7" t="s">
        <v>233</v>
      </c>
      <c r="H1" s="7" t="s">
        <v>234</v>
      </c>
      <c r="I1" s="7" t="s">
        <v>235</v>
      </c>
      <c r="J1" s="1" t="s">
        <v>236</v>
      </c>
    </row>
    <row r="2" spans="1:10">
      <c r="A2" s="20" t="s">
        <v>237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2</v>
      </c>
    </row>
    <row r="3" spans="1:10">
      <c r="A3" s="21" t="s">
        <v>18</v>
      </c>
      <c r="B3" s="21">
        <f>VLOOKUP(A3,范裕!A:B,2,0)</f>
        <v>75</v>
      </c>
      <c r="C3" s="21">
        <f>VLOOKUP(A3,莫力特!A:C,3,0)</f>
        <v>70</v>
      </c>
      <c r="D3" s="21">
        <f>VLOOKUP(A3,丁琨!A:C,3,0)</f>
        <v>85</v>
      </c>
      <c r="E3">
        <f>VLOOKUP(A3,王连训!A:C,3,0)</f>
        <v>82</v>
      </c>
      <c r="F3">
        <f>VLOOKUP(A3,刘洋!A:C,3,0)</f>
        <v>90</v>
      </c>
      <c r="G3">
        <f>VLOOKUP(A3,研究!A:C,3,0)</f>
        <v>85</v>
      </c>
      <c r="H3">
        <f>VLOOKUP(A3,滕飞!A:B,2,0)</f>
        <v>80</v>
      </c>
      <c r="I3">
        <f>VLOOKUP(A3,固收!A:K,11,0)</f>
        <v>45</v>
      </c>
      <c r="J3" s="24">
        <v>0</v>
      </c>
    </row>
    <row r="4" spans="1:10">
      <c r="A4" s="22" t="s">
        <v>31</v>
      </c>
      <c r="B4" s="21">
        <f>VLOOKUP(A4,范裕!A:B,2,0)</f>
        <v>75</v>
      </c>
      <c r="C4" s="21">
        <f>VLOOKUP(A4,莫力特!A:C,3,0)</f>
        <v>80</v>
      </c>
      <c r="D4" s="21">
        <f>VLOOKUP(A4,丁琨!A:C,3,0)</f>
        <v>85</v>
      </c>
      <c r="E4">
        <f>VLOOKUP(A4,王连训!A:C,3,0)</f>
        <v>85</v>
      </c>
      <c r="F4">
        <f>VLOOKUP(A4,刘洋!A:C,3,0)</f>
        <v>95</v>
      </c>
      <c r="G4">
        <f>VLOOKUP(A4,研究!A:C,3,0)</f>
        <v>85</v>
      </c>
      <c r="H4">
        <f>VLOOKUP(A4,滕飞!A:B,2,0)</f>
        <v>90</v>
      </c>
      <c r="I4">
        <f>VLOOKUP(A4,固收!A:K,11,0)</f>
        <v>70</v>
      </c>
      <c r="J4" s="24">
        <v>0</v>
      </c>
    </row>
    <row r="5" spans="1:10">
      <c r="A5" s="22" t="s">
        <v>38</v>
      </c>
      <c r="B5" s="21">
        <f>VLOOKUP(A5,范裕!A:B,2,0)</f>
        <v>70</v>
      </c>
      <c r="C5" s="23">
        <v>0</v>
      </c>
      <c r="D5" s="21">
        <f>VLOOKUP(A5,丁琨!A:C,3,0)</f>
        <v>80</v>
      </c>
      <c r="E5">
        <f>VLOOKUP(A5,王连训!A:C,3,0)</f>
        <v>80</v>
      </c>
      <c r="F5">
        <f>VLOOKUP(A5,刘洋!A:C,3,0)</f>
        <v>85</v>
      </c>
      <c r="G5">
        <f>VLOOKUP(A5,研究!A:C,3,0)</f>
        <v>75</v>
      </c>
      <c r="H5">
        <f>VLOOKUP(A5,滕飞!A:B,2,0)</f>
        <v>90</v>
      </c>
      <c r="I5">
        <f>VLOOKUP(A5,固收!A:K,11,0)</f>
        <v>65</v>
      </c>
      <c r="J5" s="24">
        <v>0</v>
      </c>
    </row>
    <row r="6" spans="1:10">
      <c r="A6" s="21" t="s">
        <v>16</v>
      </c>
      <c r="B6" s="21">
        <f>VLOOKUP(A6,范裕!A:B,2,0)</f>
        <v>70</v>
      </c>
      <c r="C6" s="21">
        <f>VLOOKUP(A6,莫力特!A:C,3,0)</f>
        <v>70</v>
      </c>
      <c r="D6" s="21">
        <f>VLOOKUP(A6,丁琨!A:C,3,0)</f>
        <v>50</v>
      </c>
      <c r="E6">
        <f>VLOOKUP(A6,王连训!A:C,3,0)</f>
        <v>75</v>
      </c>
      <c r="F6">
        <f>VLOOKUP(A6,刘洋!A:C,3,0)</f>
        <v>75</v>
      </c>
      <c r="G6">
        <f>VLOOKUP(A6,研究!A:C,3,0)</f>
        <v>75</v>
      </c>
      <c r="H6">
        <f>VLOOKUP(A6,滕飞!A:B,2,0)</f>
        <v>90</v>
      </c>
      <c r="I6">
        <f>VLOOKUP(A6,固收!A:K,11,0)</f>
        <v>65</v>
      </c>
      <c r="J6" s="24">
        <v>0</v>
      </c>
    </row>
    <row r="7" spans="1:10">
      <c r="A7" s="21" t="s">
        <v>17</v>
      </c>
      <c r="B7" s="21">
        <f>VLOOKUP(A7,范裕!A:B,2,0)</f>
        <v>90</v>
      </c>
      <c r="C7" s="21">
        <f>VLOOKUP(A7,莫力特!A:C,3,0)</f>
        <v>75</v>
      </c>
      <c r="D7" s="21">
        <f>VLOOKUP(A7,丁琨!A:C,3,0)</f>
        <v>95</v>
      </c>
      <c r="E7">
        <f>VLOOKUP(A7,王连训!A:C,3,0)</f>
        <v>88</v>
      </c>
      <c r="F7">
        <f>VLOOKUP(A7,刘洋!A:C,3,0)</f>
        <v>95</v>
      </c>
      <c r="G7">
        <f>VLOOKUP(A7,研究!A:C,3,0)</f>
        <v>80</v>
      </c>
      <c r="H7" s="24">
        <v>0</v>
      </c>
      <c r="I7">
        <f>VLOOKUP(A7,固收!A:K,11,0)</f>
        <v>65</v>
      </c>
      <c r="J7" s="24">
        <v>0</v>
      </c>
    </row>
    <row r="8" spans="1:10">
      <c r="A8" s="22" t="s">
        <v>43</v>
      </c>
      <c r="B8" s="21">
        <f>VLOOKUP(A8,范裕!A:B,2,0)</f>
        <v>80</v>
      </c>
      <c r="C8" s="21">
        <f>VLOOKUP(A8,莫力特!A:C,3,0)</f>
        <v>75</v>
      </c>
      <c r="D8" s="21">
        <f>VLOOKUP(A8,丁琨!A:C,3,0)</f>
        <v>95</v>
      </c>
      <c r="E8">
        <f>VLOOKUP(A8,王连训!A:C,3,0)</f>
        <v>92</v>
      </c>
      <c r="F8">
        <f>VLOOKUP(A8,刘洋!A:C,3,0)</f>
        <v>95</v>
      </c>
      <c r="G8">
        <f>VLOOKUP(A8,研究!A:C,3,0)</f>
        <v>85</v>
      </c>
      <c r="H8" s="24">
        <v>0</v>
      </c>
      <c r="I8">
        <f>VLOOKUP(A8,固收!A:K,11,0)</f>
        <v>85</v>
      </c>
      <c r="J8" s="24">
        <v>0</v>
      </c>
    </row>
    <row r="9" spans="1:10">
      <c r="A9" s="22" t="s">
        <v>39</v>
      </c>
      <c r="B9" s="21">
        <f>VLOOKUP(A9,范裕!A:B,2,0)</f>
        <v>80</v>
      </c>
      <c r="C9" s="23">
        <v>0</v>
      </c>
      <c r="D9" s="21">
        <f>VLOOKUP(A9,丁琨!A:C,3,0)</f>
        <v>90</v>
      </c>
      <c r="E9">
        <f>VLOOKUP(A9,王连训!A:C,3,0)</f>
        <v>85</v>
      </c>
      <c r="F9">
        <f>VLOOKUP(A9,刘洋!A:C,3,0)</f>
        <v>85</v>
      </c>
      <c r="G9">
        <f>VLOOKUP(A9,研究!A:C,3,0)</f>
        <v>75</v>
      </c>
      <c r="H9" s="24">
        <v>0</v>
      </c>
      <c r="I9">
        <f>VLOOKUP(A9,固收!A:K,11,0)</f>
        <v>65</v>
      </c>
      <c r="J9" s="24">
        <v>0</v>
      </c>
    </row>
    <row r="10" spans="1:10">
      <c r="A10" s="22" t="s">
        <v>41</v>
      </c>
      <c r="B10" s="21">
        <f>VLOOKUP(A10,范裕!A:B,2,0)</f>
        <v>80</v>
      </c>
      <c r="C10" s="23">
        <v>0</v>
      </c>
      <c r="D10" s="21">
        <f>VLOOKUP(A10,丁琨!A:C,3,0)</f>
        <v>90</v>
      </c>
      <c r="E10">
        <f>VLOOKUP(A10,王连训!A:C,3,0)</f>
        <v>85</v>
      </c>
      <c r="F10">
        <f>VLOOKUP(A10,刘洋!A:C,3,0)</f>
        <v>70</v>
      </c>
      <c r="G10">
        <f>VLOOKUP(A10,研究!A:C,3,0)</f>
        <v>80</v>
      </c>
      <c r="H10" s="24">
        <v>0</v>
      </c>
      <c r="I10">
        <f>VLOOKUP(A10,固收!A:K,11,0)</f>
        <v>85</v>
      </c>
      <c r="J10" s="24">
        <v>0</v>
      </c>
    </row>
    <row r="11" spans="1:10">
      <c r="A11" s="22" t="s">
        <v>29</v>
      </c>
      <c r="B11" s="21">
        <f>VLOOKUP(A11,范裕!A:B,2,0)</f>
        <v>80</v>
      </c>
      <c r="C11" s="21">
        <f>VLOOKUP(A11,莫力特!A:C,3,0)</f>
        <v>85</v>
      </c>
      <c r="D11" s="23">
        <v>0</v>
      </c>
      <c r="E11">
        <f>VLOOKUP(A11,王连训!A:C,3,0)</f>
        <v>82</v>
      </c>
      <c r="F11">
        <f>VLOOKUP(A11,刘洋!A:C,3,0)</f>
        <v>95</v>
      </c>
      <c r="G11">
        <f>VLOOKUP(A11,研究!A:C,3,0)</f>
        <v>85</v>
      </c>
      <c r="H11" s="24">
        <v>0</v>
      </c>
      <c r="I11">
        <f>VLOOKUP(A11,固收!A:K,11,0)</f>
        <v>60</v>
      </c>
      <c r="J11" s="24">
        <v>0</v>
      </c>
    </row>
    <row r="12" spans="1:10">
      <c r="A12" s="22" t="s">
        <v>42</v>
      </c>
      <c r="B12" s="21">
        <f>VLOOKUP(A12,范裕!A:B,2,0)</f>
        <v>85</v>
      </c>
      <c r="C12" s="21">
        <f>VLOOKUP(A12,莫力特!A:C,3,0)</f>
        <v>80</v>
      </c>
      <c r="D12" s="21">
        <f>VLOOKUP(A12,丁琨!A:C,3,0)</f>
        <v>85</v>
      </c>
      <c r="E12">
        <f>VLOOKUP(A12,王连训!A:C,3,0)</f>
        <v>82</v>
      </c>
      <c r="F12">
        <f>VLOOKUP(A12,刘洋!A:C,3,0)</f>
        <v>90</v>
      </c>
      <c r="G12">
        <f>VLOOKUP(A12,研究!A:C,3,0)</f>
        <v>85</v>
      </c>
      <c r="H12" s="24">
        <v>0</v>
      </c>
      <c r="I12">
        <f>VLOOKUP(A12,固收!A:K,11,0)</f>
        <v>80</v>
      </c>
      <c r="J12" s="24">
        <v>0</v>
      </c>
    </row>
    <row r="13" spans="1:10">
      <c r="A13" s="21" t="s">
        <v>15</v>
      </c>
      <c r="B13" s="21">
        <f>VLOOKUP(A13,范裕!A:B,2,0)</f>
        <v>75</v>
      </c>
      <c r="C13" s="21">
        <f>VLOOKUP(A13,莫力特!A:C,3,0)</f>
        <v>80</v>
      </c>
      <c r="D13" s="21">
        <f>VLOOKUP(A13,丁琨!A:C,3,0)</f>
        <v>90</v>
      </c>
      <c r="E13">
        <f>VLOOKUP(A13,王连训!A:C,3,0)</f>
        <v>85</v>
      </c>
      <c r="F13">
        <f>VLOOKUP(A13,刘洋!A:C,3,0)</f>
        <v>86</v>
      </c>
      <c r="G13">
        <f>VLOOKUP(A13,研究!A:C,3,0)</f>
        <v>90</v>
      </c>
      <c r="H13" s="24">
        <v>0</v>
      </c>
      <c r="I13">
        <f>VLOOKUP(A13,固收!A:K,11,0)</f>
        <v>85</v>
      </c>
      <c r="J13" s="24">
        <v>0</v>
      </c>
    </row>
    <row r="14" spans="1:10">
      <c r="A14" s="22" t="s">
        <v>37</v>
      </c>
      <c r="B14" s="21">
        <f>VLOOKUP(A14,范裕!A:B,2,0)</f>
        <v>80</v>
      </c>
      <c r="C14" s="21">
        <f>VLOOKUP(A14,莫力特!A:C,3,0)</f>
        <v>80</v>
      </c>
      <c r="D14" s="21">
        <f>VLOOKUP(A14,丁琨!A:C,3,0)</f>
        <v>95</v>
      </c>
      <c r="E14">
        <f>VLOOKUP(A14,王连训!A:C,3,0)</f>
        <v>74</v>
      </c>
      <c r="F14" s="24">
        <v>0</v>
      </c>
      <c r="G14">
        <f>VLOOKUP(A14,研究!A:C,3,0)</f>
        <v>90</v>
      </c>
      <c r="H14" s="24">
        <v>0</v>
      </c>
      <c r="I14">
        <f>VLOOKUP(A14,固收!A:K,11,0)</f>
        <v>65</v>
      </c>
      <c r="J14" s="24">
        <v>0</v>
      </c>
    </row>
    <row r="15" spans="1:10">
      <c r="A15" s="22" t="s">
        <v>22</v>
      </c>
      <c r="B15" s="21">
        <f>VLOOKUP(A15,范裕!A:B,2,0)</f>
        <v>85</v>
      </c>
      <c r="C15" s="21">
        <f>VLOOKUP(A15,莫力特!A:C,3,0)</f>
        <v>70</v>
      </c>
      <c r="D15" s="21">
        <f>VLOOKUP(A15,丁琨!A:C,3,0)</f>
        <v>80</v>
      </c>
      <c r="E15">
        <f>VLOOKUP(A15,王连训!A:C,3,0)</f>
        <v>90</v>
      </c>
      <c r="F15">
        <f>VLOOKUP(A15,刘洋!A:C,3,0)</f>
        <v>90</v>
      </c>
      <c r="G15">
        <f>VLOOKUP(A15,研究!A:C,3,0)</f>
        <v>85</v>
      </c>
      <c r="H15" s="24">
        <v>0</v>
      </c>
      <c r="I15">
        <f>VLOOKUP(A15,固收!A:K,11,0)</f>
        <v>60</v>
      </c>
      <c r="J15" s="24">
        <v>0</v>
      </c>
    </row>
    <row r="16" spans="1:10">
      <c r="A16" s="22" t="s">
        <v>26</v>
      </c>
      <c r="B16" s="21">
        <f>VLOOKUP(A16,范裕!A:B,2,0)</f>
        <v>80</v>
      </c>
      <c r="C16" s="21">
        <f>VLOOKUP(A16,莫力特!A:C,3,0)</f>
        <v>70</v>
      </c>
      <c r="D16" s="21">
        <f>VLOOKUP(A16,丁琨!A:C,3,0)</f>
        <v>92</v>
      </c>
      <c r="E16">
        <f>VLOOKUP(A16,王连训!A:C,3,0)</f>
        <v>82</v>
      </c>
      <c r="F16">
        <f>VLOOKUP(A16,刘洋!A:C,3,0)</f>
        <v>90</v>
      </c>
      <c r="G16">
        <f>VLOOKUP(A16,研究!A:C,3,0)</f>
        <v>75</v>
      </c>
      <c r="H16" s="24">
        <v>0</v>
      </c>
      <c r="I16">
        <f>VLOOKUP(A16,固收!A:K,11,0)</f>
        <v>75</v>
      </c>
      <c r="J16" s="24">
        <v>0</v>
      </c>
    </row>
    <row r="17" spans="1:10">
      <c r="A17" s="22" t="s">
        <v>23</v>
      </c>
      <c r="B17" s="21">
        <f>VLOOKUP(A17,范裕!A:B,2,0)</f>
        <v>70</v>
      </c>
      <c r="C17" s="21">
        <f>VLOOKUP(A17,莫力特!A:C,3,0)</f>
        <v>70</v>
      </c>
      <c r="D17" s="21">
        <f>VLOOKUP(A17,丁琨!A:C,3,0)</f>
        <v>90</v>
      </c>
      <c r="E17">
        <f>VLOOKUP(A17,王连训!A:C,3,0)</f>
        <v>90</v>
      </c>
      <c r="F17">
        <f>VLOOKUP(A17,刘洋!A:C,3,0)</f>
        <v>80</v>
      </c>
      <c r="G17">
        <f>VLOOKUP(A17,研究!A:C,3,0)</f>
        <v>80</v>
      </c>
      <c r="H17" s="24">
        <v>0</v>
      </c>
      <c r="I17">
        <f>VLOOKUP(A17,固收!A:K,11,0)</f>
        <v>65</v>
      </c>
      <c r="J17" s="24">
        <v>0</v>
      </c>
    </row>
    <row r="18" spans="1:10">
      <c r="A18" s="22" t="s">
        <v>35</v>
      </c>
      <c r="B18" s="21">
        <f>VLOOKUP(A18,范裕!A:B,2,0)</f>
        <v>80</v>
      </c>
      <c r="C18" s="21">
        <f>VLOOKUP(A18,莫力特!A:C,3,0)</f>
        <v>75</v>
      </c>
      <c r="D18" s="21">
        <f>VLOOKUP(A18,丁琨!A:C,3,0)</f>
        <v>85</v>
      </c>
      <c r="E18">
        <f>VLOOKUP(A18,王连训!A:C,3,0)</f>
        <v>80</v>
      </c>
      <c r="F18">
        <f>VLOOKUP(A18,刘洋!A:C,3,0)</f>
        <v>90</v>
      </c>
      <c r="G18">
        <f>VLOOKUP(A18,研究!A:C,3,0)</f>
        <v>90</v>
      </c>
      <c r="H18" s="24">
        <v>0</v>
      </c>
      <c r="I18">
        <f>VLOOKUP(A18,固收!A:K,11,0)</f>
        <v>70</v>
      </c>
      <c r="J18" s="24">
        <v>0</v>
      </c>
    </row>
    <row r="19" spans="1:10">
      <c r="A19" s="22" t="s">
        <v>27</v>
      </c>
      <c r="B19" s="21">
        <f>VLOOKUP(A19,范裕!A:B,2,0)</f>
        <v>70</v>
      </c>
      <c r="C19" s="21">
        <f>VLOOKUP(A19,莫力特!A:C,3,0)</f>
        <v>75</v>
      </c>
      <c r="D19" s="21">
        <f>VLOOKUP(A19,丁琨!A:C,3,0)</f>
        <v>90</v>
      </c>
      <c r="E19">
        <f>VLOOKUP(A19,王连训!A:C,3,0)</f>
        <v>80</v>
      </c>
      <c r="F19">
        <f>VLOOKUP(A19,刘洋!A:C,3,0)</f>
        <v>70</v>
      </c>
      <c r="G19">
        <f>VLOOKUP(A19,研究!A:C,3,0)</f>
        <v>70</v>
      </c>
      <c r="H19" s="24">
        <v>0</v>
      </c>
      <c r="I19">
        <f>VLOOKUP(A19,固收!A:K,11,0)</f>
        <v>65</v>
      </c>
      <c r="J19" s="24">
        <v>0</v>
      </c>
    </row>
    <row r="20" spans="1:10">
      <c r="A20" s="22" t="s">
        <v>40</v>
      </c>
      <c r="B20" s="21">
        <f>VLOOKUP(A20,范裕!A:B,2,0)</f>
        <v>70</v>
      </c>
      <c r="C20" s="23">
        <v>0</v>
      </c>
      <c r="D20" s="21">
        <f>VLOOKUP(A20,丁琨!A:C,3,0)</f>
        <v>85</v>
      </c>
      <c r="E20">
        <f>VLOOKUP(A20,王连训!A:C,3,0)</f>
        <v>90</v>
      </c>
      <c r="F20">
        <f>VLOOKUP(A20,刘洋!A:C,3,0)</f>
        <v>90</v>
      </c>
      <c r="G20">
        <f>VLOOKUP(A20,研究!A:C,3,0)</f>
        <v>75</v>
      </c>
      <c r="H20" s="24">
        <v>0</v>
      </c>
      <c r="I20">
        <f>VLOOKUP(A20,固收!A:K,11,0)</f>
        <v>65</v>
      </c>
      <c r="J20" s="24">
        <v>0</v>
      </c>
    </row>
    <row r="21" spans="1:10">
      <c r="A21" s="22" t="s">
        <v>36</v>
      </c>
      <c r="B21" s="21">
        <f>VLOOKUP(A21,范裕!A:B,2,0)</f>
        <v>70</v>
      </c>
      <c r="C21" s="21">
        <f>VLOOKUP(A21,莫力特!A:C,3,0)</f>
        <v>75</v>
      </c>
      <c r="D21" s="21">
        <f>VLOOKUP(A21,丁琨!A:C,3,0)</f>
        <v>85</v>
      </c>
      <c r="E21">
        <f>VLOOKUP(A21,王连训!A:C,3,0)</f>
        <v>75</v>
      </c>
      <c r="F21" s="24">
        <v>0</v>
      </c>
      <c r="G21">
        <f>VLOOKUP(A21,研究!A:C,3,0)</f>
        <v>65</v>
      </c>
      <c r="H21" s="24">
        <v>0</v>
      </c>
      <c r="I21">
        <f>VLOOKUP(A21,固收!A:K,11,0)</f>
        <v>50</v>
      </c>
      <c r="J21" s="24">
        <v>0</v>
      </c>
    </row>
    <row r="22" spans="1:10">
      <c r="A22" s="22" t="s">
        <v>28</v>
      </c>
      <c r="B22" s="21">
        <f>VLOOKUP(A22,范裕!A:B,2,0)</f>
        <v>75</v>
      </c>
      <c r="C22" s="21">
        <f>VLOOKUP(A22,莫力特!A:C,3,0)</f>
        <v>70</v>
      </c>
      <c r="D22" s="21">
        <f>VLOOKUP(A22,丁琨!A:C,3,0)</f>
        <v>80</v>
      </c>
      <c r="E22">
        <f>VLOOKUP(A22,王连训!A:C,3,0)</f>
        <v>75</v>
      </c>
      <c r="F22">
        <f>VLOOKUP(A22,刘洋!A:C,3,0)</f>
        <v>90</v>
      </c>
      <c r="G22">
        <f>VLOOKUP(A22,研究!A:C,3,0)</f>
        <v>85</v>
      </c>
      <c r="H22" s="24">
        <v>0</v>
      </c>
      <c r="I22">
        <f>VLOOKUP(A22,固收!A:K,11,0)</f>
        <v>50</v>
      </c>
      <c r="J22" s="24">
        <v>0</v>
      </c>
    </row>
    <row r="23" spans="1:10">
      <c r="A23" s="22" t="s">
        <v>32</v>
      </c>
      <c r="B23" s="21">
        <f>VLOOKUP(A23,范裕!A:B,2,0)</f>
        <v>80</v>
      </c>
      <c r="C23" s="21">
        <f>VLOOKUP(A23,莫力特!A:C,3,0)</f>
        <v>75</v>
      </c>
      <c r="D23" s="21">
        <f>VLOOKUP(A23,丁琨!A:C,3,0)</f>
        <v>85</v>
      </c>
      <c r="E23">
        <f>VLOOKUP(A23,王连训!A:C,3,0)</f>
        <v>75</v>
      </c>
      <c r="F23">
        <f>VLOOKUP(A23,刘洋!A:C,3,0)</f>
        <v>95</v>
      </c>
      <c r="G23">
        <f>VLOOKUP(A23,研究!A:C,3,0)</f>
        <v>85</v>
      </c>
      <c r="H23" s="24">
        <v>0</v>
      </c>
      <c r="I23">
        <f>VLOOKUP(A23,固收!A:K,11,0)</f>
        <v>70</v>
      </c>
      <c r="J23" s="24">
        <v>0</v>
      </c>
    </row>
    <row r="24" spans="1:10">
      <c r="A24" s="21" t="s">
        <v>20</v>
      </c>
      <c r="B24" s="21">
        <f>VLOOKUP(A24,范裕!A:B,2,0)</f>
        <v>70</v>
      </c>
      <c r="C24" s="21">
        <f>VLOOKUP(A24,莫力特!A:C,3,0)</f>
        <v>70</v>
      </c>
      <c r="D24" s="21">
        <f>VLOOKUP(A24,丁琨!A:C,3,0)</f>
        <v>70</v>
      </c>
      <c r="E24">
        <f>VLOOKUP(A24,王连训!A:C,3,0)</f>
        <v>82</v>
      </c>
      <c r="F24">
        <f>VLOOKUP(A24,刘洋!A:C,3,0)</f>
        <v>90</v>
      </c>
      <c r="G24">
        <f>VLOOKUP(A24,研究!A:C,3,0)</f>
        <v>80</v>
      </c>
      <c r="H24" s="24">
        <v>0</v>
      </c>
      <c r="I24">
        <f>VLOOKUP(A24,固收!A:K,11,0)</f>
        <v>55</v>
      </c>
      <c r="J24" s="24">
        <v>0</v>
      </c>
    </row>
    <row r="25" spans="1:10">
      <c r="A25" s="22" t="s">
        <v>25</v>
      </c>
      <c r="B25" s="21">
        <f>VLOOKUP(A25,范裕!A:B,2,0)</f>
        <v>65</v>
      </c>
      <c r="C25" s="21">
        <f>VLOOKUP(A25,莫力特!A:C,3,0)</f>
        <v>70</v>
      </c>
      <c r="D25" s="21">
        <f>VLOOKUP(A25,丁琨!A:C,3,0)</f>
        <v>70</v>
      </c>
      <c r="E25">
        <f>VLOOKUP(A25,王连训!A:C,3,0)</f>
        <v>75</v>
      </c>
      <c r="F25">
        <f>VLOOKUP(A25,刘洋!A:C,3,0)</f>
        <v>85</v>
      </c>
      <c r="G25">
        <f>VLOOKUP(A25,研究!A:C,3,0)</f>
        <v>70</v>
      </c>
      <c r="H25" s="24">
        <v>0</v>
      </c>
      <c r="I25">
        <f>VLOOKUP(A25,固收!A:K,11,0)</f>
        <v>50</v>
      </c>
      <c r="J25" s="24">
        <v>0</v>
      </c>
    </row>
    <row r="26" spans="1:10">
      <c r="A26" s="22" t="s">
        <v>34</v>
      </c>
      <c r="B26" s="21">
        <f>VLOOKUP(A26,范裕!A:B,2,0)</f>
        <v>50</v>
      </c>
      <c r="C26" s="21">
        <f>VLOOKUP(A26,莫力特!A:C,3,0)</f>
        <v>75</v>
      </c>
      <c r="D26" s="21">
        <f>VLOOKUP(A26,丁琨!A:C,3,0)</f>
        <v>95</v>
      </c>
      <c r="E26">
        <f>VLOOKUP(A26,王连训!A:C,3,0)</f>
        <v>90</v>
      </c>
      <c r="F26">
        <f>VLOOKUP(A26,刘洋!A:C,3,0)</f>
        <v>90</v>
      </c>
      <c r="G26">
        <f>VLOOKUP(A26,研究!A:C,3,0)</f>
        <v>85</v>
      </c>
      <c r="H26" s="24">
        <v>0</v>
      </c>
      <c r="I26">
        <f>VLOOKUP(A26,固收!A:K,11,0)</f>
        <v>60</v>
      </c>
      <c r="J26">
        <f>VLOOKUP(A26,戴总!A:B,2,0)</f>
        <v>70</v>
      </c>
    </row>
    <row r="27" spans="1:10">
      <c r="A27" s="22" t="s">
        <v>21</v>
      </c>
      <c r="B27" s="21">
        <f>VLOOKUP(A27,范裕!A:B,2,0)</f>
        <v>90</v>
      </c>
      <c r="C27" s="21">
        <f>VLOOKUP(A27,莫力特!A:C,3,0)</f>
        <v>75</v>
      </c>
      <c r="D27" s="21">
        <f>VLOOKUP(A27,丁琨!A:C,3,0)</f>
        <v>70</v>
      </c>
      <c r="E27">
        <f>VLOOKUP(A27,王连训!A:C,3,0)</f>
        <v>88</v>
      </c>
      <c r="F27">
        <f>VLOOKUP(A27,刘洋!A:C,3,0)</f>
        <v>85</v>
      </c>
      <c r="G27">
        <f>VLOOKUP(A27,研究!A:C,3,0)</f>
        <v>80</v>
      </c>
      <c r="H27">
        <f>VLOOKUP(A27,滕飞!A:B,2,0)</f>
        <v>92</v>
      </c>
      <c r="I27">
        <f>VLOOKUP(A27,固收!A:K,11,0)</f>
        <v>85</v>
      </c>
      <c r="J27">
        <f>VLOOKUP(A27,戴总!A:B,2,0)</f>
        <v>83</v>
      </c>
    </row>
    <row r="28" spans="1:10">
      <c r="A28" s="22" t="s">
        <v>30</v>
      </c>
      <c r="B28" s="21">
        <f>VLOOKUP(A28,范裕!A:B,2,0)</f>
        <v>90</v>
      </c>
      <c r="C28" s="21">
        <f>VLOOKUP(A28,莫力特!A:C,3,0)</f>
        <v>75</v>
      </c>
      <c r="D28" s="21">
        <f>VLOOKUP(A28,丁琨!A:C,3,0)</f>
        <v>90</v>
      </c>
      <c r="E28">
        <f>VLOOKUP(A28,王连训!A:C,3,0)</f>
        <v>85</v>
      </c>
      <c r="F28">
        <f>VLOOKUP(A28,刘洋!A:C,3,0)</f>
        <v>90</v>
      </c>
      <c r="G28">
        <f>VLOOKUP(A28,研究!A:C,3,0)</f>
        <v>80</v>
      </c>
      <c r="H28" s="24">
        <v>0</v>
      </c>
      <c r="I28">
        <f>VLOOKUP(A28,固收!A:K,11,0)</f>
        <v>60</v>
      </c>
      <c r="J28">
        <f>VLOOKUP(A28,戴总!A:B,2,0)</f>
        <v>85</v>
      </c>
    </row>
    <row r="29" spans="1:10">
      <c r="A29" s="22" t="s">
        <v>24</v>
      </c>
      <c r="B29" s="21">
        <f>VLOOKUP(A29,范裕!A:B,2,0)</f>
        <v>90</v>
      </c>
      <c r="C29" s="21">
        <f>VLOOKUP(A29,莫力特!A:C,3,0)</f>
        <v>80</v>
      </c>
      <c r="D29" s="21">
        <f>VLOOKUP(A29,丁琨!A:C,3,0)</f>
        <v>95</v>
      </c>
      <c r="E29">
        <f>VLOOKUP(A29,王连训!A:C,3,0)</f>
        <v>84</v>
      </c>
      <c r="F29">
        <f>VLOOKUP(A29,刘洋!A:C,3,0)</f>
        <v>75</v>
      </c>
      <c r="G29">
        <f>VLOOKUP(A29,研究!A:C,3,0)</f>
        <v>80</v>
      </c>
      <c r="H29" s="24">
        <v>0</v>
      </c>
      <c r="I29">
        <f>VLOOKUP(A29,固收!A:K,11,0)</f>
        <v>45</v>
      </c>
      <c r="J29">
        <v>90</v>
      </c>
    </row>
    <row r="30" spans="1:10">
      <c r="A30" s="21" t="s">
        <v>19</v>
      </c>
      <c r="B30" s="21">
        <f>VLOOKUP(A30,范裕!A:B,2,0)</f>
        <v>75</v>
      </c>
      <c r="C30" s="21">
        <f>VLOOKUP(A30,莫力特!A:C,3,0)</f>
        <v>75</v>
      </c>
      <c r="D30" s="21">
        <f>VLOOKUP(A30,丁琨!A:C,3,0)</f>
        <v>90</v>
      </c>
      <c r="E30">
        <f>VLOOKUP(A30,王连训!A:C,3,0)</f>
        <v>82</v>
      </c>
      <c r="F30">
        <f>VLOOKUP(A30,刘洋!A:C,3,0)</f>
        <v>80</v>
      </c>
      <c r="G30">
        <f>VLOOKUP(A30,研究!A:C,3,0)</f>
        <v>80</v>
      </c>
      <c r="H30">
        <f>VLOOKUP(A30,滕飞!A:B,2,0)</f>
        <v>90</v>
      </c>
      <c r="I30">
        <f>VLOOKUP(A30,固收!A:K,11,0)</f>
        <v>60</v>
      </c>
      <c r="J30">
        <f>VLOOKUP(A30,戴总!A:B,2,0)</f>
        <v>90</v>
      </c>
    </row>
    <row r="31" spans="1:10">
      <c r="A31" s="22" t="s">
        <v>33</v>
      </c>
      <c r="B31" s="21">
        <f>VLOOKUP(A31,范裕!A:B,2,0)</f>
        <v>85</v>
      </c>
      <c r="C31" s="21">
        <f>VLOOKUP(A31,莫力特!A:C,3,0)</f>
        <v>70</v>
      </c>
      <c r="D31" s="21">
        <f>VLOOKUP(A31,丁琨!A:C,3,0)</f>
        <v>90</v>
      </c>
      <c r="E31">
        <f>VLOOKUP(A31,王连训!A:C,3,0)</f>
        <v>75</v>
      </c>
      <c r="F31">
        <f>VLOOKUP(A31,刘洋!A:C,3,0)</f>
        <v>80</v>
      </c>
      <c r="G31">
        <f>VLOOKUP(A31,研究!A:C,3,0)</f>
        <v>75</v>
      </c>
      <c r="H31" s="24">
        <v>0</v>
      </c>
      <c r="I31">
        <f>VLOOKUP(A31,固收!A:K,11,0)</f>
        <v>65</v>
      </c>
      <c r="J31">
        <f>VLOOKUP(A31,戴总!A:B,2,0)</f>
        <v>90</v>
      </c>
    </row>
    <row r="33" spans="2:5">
      <c r="B33" s="20"/>
      <c r="C33" s="20"/>
      <c r="D33" s="20"/>
      <c r="E33" s="20"/>
    </row>
    <row r="34" spans="2:5">
      <c r="B34" s="20"/>
      <c r="C34" s="20"/>
      <c r="D34" s="20"/>
      <c r="E34" s="20"/>
    </row>
  </sheetData>
  <sortState ref="A6:J32">
    <sortCondition ref="J11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J29" sqref="J29"/>
    </sheetView>
  </sheetViews>
  <sheetFormatPr defaultColWidth="9" defaultRowHeight="13.5"/>
  <cols>
    <col min="1" max="1" width="13" style="12" customWidth="1"/>
    <col min="2" max="2" width="10.8166666666667" customWidth="1"/>
    <col min="3" max="7" width="8.725" customWidth="1"/>
    <col min="8" max="9" width="8.81666666666667" customWidth="1"/>
    <col min="10" max="10" width="13.2666666666667" customWidth="1"/>
    <col min="11" max="12" width="13.1833333333333" customWidth="1"/>
  </cols>
  <sheetData>
    <row r="1" spans="1:16">
      <c r="A1" s="13"/>
      <c r="B1" s="14" t="s">
        <v>238</v>
      </c>
      <c r="C1" s="14" t="s">
        <v>228</v>
      </c>
      <c r="D1" s="14" t="s">
        <v>229</v>
      </c>
      <c r="E1" s="14" t="s">
        <v>230</v>
      </c>
      <c r="F1" s="14" t="s">
        <v>231</v>
      </c>
      <c r="G1" s="14" t="s">
        <v>232</v>
      </c>
      <c r="H1" s="14" t="s">
        <v>234</v>
      </c>
      <c r="I1" s="14" t="s">
        <v>239</v>
      </c>
      <c r="J1" s="14" t="s">
        <v>240</v>
      </c>
      <c r="K1" s="14" t="s">
        <v>241</v>
      </c>
      <c r="L1" s="14" t="s">
        <v>242</v>
      </c>
      <c r="M1" s="1" t="s">
        <v>243</v>
      </c>
      <c r="N1" s="1" t="s">
        <v>243</v>
      </c>
      <c r="P1" s="1"/>
    </row>
    <row r="2" spans="1:14">
      <c r="A2" s="13" t="s">
        <v>18</v>
      </c>
      <c r="B2" s="15">
        <f t="shared" ref="B2:B30" si="0">AVERAGEIF(J2:N2,"&gt;0")</f>
        <v>68.1904761904762</v>
      </c>
      <c r="C2" s="16">
        <v>75</v>
      </c>
      <c r="D2" s="16">
        <v>70</v>
      </c>
      <c r="E2" s="16">
        <v>85</v>
      </c>
      <c r="F2" s="16">
        <v>82</v>
      </c>
      <c r="G2" s="16">
        <v>90</v>
      </c>
      <c r="H2" s="16">
        <v>80</v>
      </c>
      <c r="I2" s="16">
        <v>40</v>
      </c>
      <c r="J2" s="19">
        <v>45</v>
      </c>
      <c r="K2" s="19">
        <f>AVERAGEIF(C2:I2,"&gt;0")</f>
        <v>74.5714285714286</v>
      </c>
      <c r="L2" s="19">
        <v>85</v>
      </c>
      <c r="M2" s="4">
        <v>0</v>
      </c>
      <c r="N2" s="4">
        <v>0</v>
      </c>
    </row>
    <row r="3" spans="1:14">
      <c r="A3" s="17" t="s">
        <v>31</v>
      </c>
      <c r="B3" s="15">
        <f t="shared" si="0"/>
        <v>76.1904761904762</v>
      </c>
      <c r="C3" s="16">
        <v>75</v>
      </c>
      <c r="D3" s="16">
        <v>80</v>
      </c>
      <c r="E3" s="16">
        <v>85</v>
      </c>
      <c r="F3" s="16">
        <v>85</v>
      </c>
      <c r="G3" s="16">
        <v>95</v>
      </c>
      <c r="H3" s="16">
        <v>90</v>
      </c>
      <c r="I3" s="16">
        <v>40</v>
      </c>
      <c r="J3" s="19">
        <v>65</v>
      </c>
      <c r="K3" s="19">
        <f t="shared" ref="K3:K30" si="1">AVERAGEIF(C3:I3,"&gt;0")</f>
        <v>78.5714285714286</v>
      </c>
      <c r="L3" s="19">
        <v>85</v>
      </c>
      <c r="M3" s="4">
        <v>0</v>
      </c>
      <c r="N3" s="4">
        <v>0</v>
      </c>
    </row>
    <row r="4" spans="1:14">
      <c r="A4" s="17" t="s">
        <v>19</v>
      </c>
      <c r="B4" s="15">
        <f t="shared" si="0"/>
        <v>83.7714285714286</v>
      </c>
      <c r="C4" s="16">
        <v>75</v>
      </c>
      <c r="D4" s="16">
        <v>75</v>
      </c>
      <c r="E4" s="16">
        <v>90</v>
      </c>
      <c r="F4" s="16">
        <v>82</v>
      </c>
      <c r="G4" s="16">
        <v>80</v>
      </c>
      <c r="H4" s="16">
        <v>90</v>
      </c>
      <c r="I4" s="16">
        <v>60</v>
      </c>
      <c r="J4" s="19">
        <v>80</v>
      </c>
      <c r="K4" s="19">
        <f t="shared" si="1"/>
        <v>78.8571428571429</v>
      </c>
      <c r="L4" s="19">
        <v>80</v>
      </c>
      <c r="M4" s="4">
        <v>90</v>
      </c>
      <c r="N4" s="4">
        <v>90</v>
      </c>
    </row>
    <row r="5" spans="1:14">
      <c r="A5" s="13" t="s">
        <v>38</v>
      </c>
      <c r="B5" s="15">
        <f t="shared" si="0"/>
        <v>71.3888888888889</v>
      </c>
      <c r="C5" s="16">
        <v>70</v>
      </c>
      <c r="D5" s="16">
        <v>0</v>
      </c>
      <c r="E5" s="16">
        <v>80</v>
      </c>
      <c r="F5" s="16">
        <v>80</v>
      </c>
      <c r="G5" s="16">
        <v>85</v>
      </c>
      <c r="H5" s="16">
        <v>90</v>
      </c>
      <c r="I5" s="16">
        <v>40</v>
      </c>
      <c r="J5" s="19">
        <v>65</v>
      </c>
      <c r="K5" s="19">
        <f t="shared" si="1"/>
        <v>74.1666666666667</v>
      </c>
      <c r="L5" s="19">
        <v>75</v>
      </c>
      <c r="M5" s="4">
        <v>0</v>
      </c>
      <c r="N5" s="4">
        <v>0</v>
      </c>
    </row>
    <row r="6" spans="1:14">
      <c r="A6" s="13" t="s">
        <v>16</v>
      </c>
      <c r="B6" s="15">
        <f t="shared" si="0"/>
        <v>69.047619047619</v>
      </c>
      <c r="C6" s="16">
        <v>70</v>
      </c>
      <c r="D6" s="16">
        <v>70</v>
      </c>
      <c r="E6" s="16">
        <v>50</v>
      </c>
      <c r="F6" s="16">
        <v>75</v>
      </c>
      <c r="G6" s="16">
        <v>75</v>
      </c>
      <c r="H6" s="16">
        <v>90</v>
      </c>
      <c r="I6" s="16">
        <v>40</v>
      </c>
      <c r="J6" s="19">
        <v>65</v>
      </c>
      <c r="K6" s="19">
        <f t="shared" si="1"/>
        <v>67.1428571428571</v>
      </c>
      <c r="L6" s="19">
        <v>75</v>
      </c>
      <c r="M6" s="4">
        <v>0</v>
      </c>
      <c r="N6" s="4">
        <v>0</v>
      </c>
    </row>
    <row r="7" spans="1:14">
      <c r="A7" s="17" t="s">
        <v>21</v>
      </c>
      <c r="B7" s="15">
        <f t="shared" si="0"/>
        <v>80.2</v>
      </c>
      <c r="C7" s="16">
        <v>90</v>
      </c>
      <c r="D7" s="16">
        <v>75</v>
      </c>
      <c r="E7" s="16">
        <v>70</v>
      </c>
      <c r="F7" s="16">
        <v>88</v>
      </c>
      <c r="G7" s="16">
        <v>85</v>
      </c>
      <c r="H7" s="16">
        <v>92</v>
      </c>
      <c r="I7" s="16">
        <v>60</v>
      </c>
      <c r="J7" s="19">
        <v>75</v>
      </c>
      <c r="K7" s="19">
        <f t="shared" si="1"/>
        <v>80</v>
      </c>
      <c r="L7" s="19">
        <v>80</v>
      </c>
      <c r="M7" s="4">
        <v>83</v>
      </c>
      <c r="N7" s="4">
        <v>83</v>
      </c>
    </row>
    <row r="8" spans="1:14">
      <c r="A8" s="17" t="s">
        <v>24</v>
      </c>
      <c r="B8" s="15">
        <f t="shared" si="0"/>
        <v>84.8</v>
      </c>
      <c r="C8" s="16">
        <v>90</v>
      </c>
      <c r="D8" s="16">
        <v>80</v>
      </c>
      <c r="E8" s="16">
        <v>95</v>
      </c>
      <c r="F8" s="16">
        <v>84</v>
      </c>
      <c r="G8" s="16">
        <v>75</v>
      </c>
      <c r="H8" s="16">
        <v>0</v>
      </c>
      <c r="I8" s="16">
        <v>50</v>
      </c>
      <c r="J8" s="19">
        <v>85</v>
      </c>
      <c r="K8" s="19">
        <f t="shared" si="1"/>
        <v>79</v>
      </c>
      <c r="L8" s="19">
        <v>80</v>
      </c>
      <c r="M8" s="4">
        <v>90</v>
      </c>
      <c r="N8" s="4">
        <v>90</v>
      </c>
    </row>
    <row r="9" spans="1:14">
      <c r="A9" s="17" t="s">
        <v>17</v>
      </c>
      <c r="B9" s="15">
        <f t="shared" si="0"/>
        <v>75.1666666666667</v>
      </c>
      <c r="C9" s="16">
        <v>90</v>
      </c>
      <c r="D9" s="16">
        <v>75</v>
      </c>
      <c r="E9" s="16">
        <v>95</v>
      </c>
      <c r="F9" s="16">
        <v>88</v>
      </c>
      <c r="G9" s="16">
        <v>95</v>
      </c>
      <c r="H9" s="16">
        <v>0</v>
      </c>
      <c r="I9" s="16">
        <v>40</v>
      </c>
      <c r="J9" s="19">
        <v>65</v>
      </c>
      <c r="K9" s="19">
        <f t="shared" si="1"/>
        <v>80.5</v>
      </c>
      <c r="L9" s="19">
        <v>80</v>
      </c>
      <c r="M9" s="4">
        <v>0</v>
      </c>
      <c r="N9" s="4">
        <v>0</v>
      </c>
    </row>
    <row r="10" spans="1:14">
      <c r="A10" s="17" t="s">
        <v>30</v>
      </c>
      <c r="B10" s="15">
        <f t="shared" si="0"/>
        <v>80.3333333333333</v>
      </c>
      <c r="C10" s="16">
        <v>90</v>
      </c>
      <c r="D10" s="16">
        <v>75</v>
      </c>
      <c r="E10" s="16">
        <v>90</v>
      </c>
      <c r="F10" s="16">
        <v>85</v>
      </c>
      <c r="G10" s="16">
        <v>90</v>
      </c>
      <c r="H10" s="16">
        <v>0</v>
      </c>
      <c r="I10" s="16">
        <v>60</v>
      </c>
      <c r="J10" s="19">
        <v>70</v>
      </c>
      <c r="K10" s="19">
        <f t="shared" si="1"/>
        <v>81.6666666666667</v>
      </c>
      <c r="L10" s="19">
        <v>80</v>
      </c>
      <c r="M10" s="4">
        <v>85</v>
      </c>
      <c r="N10" s="4">
        <v>85</v>
      </c>
    </row>
    <row r="11" spans="1:14">
      <c r="A11" s="17" t="s">
        <v>43</v>
      </c>
      <c r="B11" s="15">
        <f t="shared" si="0"/>
        <v>77.0555555555556</v>
      </c>
      <c r="C11" s="16">
        <v>80</v>
      </c>
      <c r="D11" s="16">
        <v>75</v>
      </c>
      <c r="E11" s="16">
        <v>95</v>
      </c>
      <c r="F11" s="16">
        <v>92</v>
      </c>
      <c r="G11" s="16">
        <v>95</v>
      </c>
      <c r="H11" s="16">
        <v>0</v>
      </c>
      <c r="I11" s="16">
        <v>50</v>
      </c>
      <c r="J11" s="19">
        <v>65</v>
      </c>
      <c r="K11" s="19">
        <f t="shared" si="1"/>
        <v>81.1666666666667</v>
      </c>
      <c r="L11" s="19">
        <v>85</v>
      </c>
      <c r="M11" s="4">
        <v>0</v>
      </c>
      <c r="N11" s="4">
        <v>0</v>
      </c>
    </row>
    <row r="12" spans="1:14">
      <c r="A12" s="13" t="s">
        <v>39</v>
      </c>
      <c r="B12" s="15">
        <f t="shared" si="0"/>
        <v>71.6666666666667</v>
      </c>
      <c r="C12" s="16">
        <v>75</v>
      </c>
      <c r="D12" s="16">
        <v>0</v>
      </c>
      <c r="E12" s="16">
        <v>90</v>
      </c>
      <c r="F12" s="16">
        <v>85</v>
      </c>
      <c r="G12" s="16">
        <v>85</v>
      </c>
      <c r="H12" s="16">
        <v>0</v>
      </c>
      <c r="I12" s="16">
        <v>40</v>
      </c>
      <c r="J12" s="19">
        <v>65</v>
      </c>
      <c r="K12" s="19">
        <f t="shared" si="1"/>
        <v>75</v>
      </c>
      <c r="L12" s="19">
        <v>75</v>
      </c>
      <c r="M12" s="4">
        <v>0</v>
      </c>
      <c r="N12" s="4">
        <v>0</v>
      </c>
    </row>
    <row r="13" spans="1:14">
      <c r="A13" s="17" t="s">
        <v>41</v>
      </c>
      <c r="B13" s="15">
        <f t="shared" si="0"/>
        <v>80.6666666666667</v>
      </c>
      <c r="C13" s="16">
        <v>80</v>
      </c>
      <c r="D13" s="16">
        <v>0</v>
      </c>
      <c r="E13" s="16">
        <v>90</v>
      </c>
      <c r="F13" s="16">
        <v>85</v>
      </c>
      <c r="G13" s="16">
        <v>70</v>
      </c>
      <c r="H13" s="16">
        <v>0</v>
      </c>
      <c r="I13" s="16">
        <v>60</v>
      </c>
      <c r="J13" s="19">
        <v>85</v>
      </c>
      <c r="K13" s="19">
        <f t="shared" si="1"/>
        <v>77</v>
      </c>
      <c r="L13" s="19">
        <v>80</v>
      </c>
      <c r="M13" s="4">
        <v>0</v>
      </c>
      <c r="N13" s="4">
        <v>0</v>
      </c>
    </row>
    <row r="14" spans="1:14">
      <c r="A14" s="17" t="s">
        <v>29</v>
      </c>
      <c r="B14" s="15">
        <f t="shared" si="0"/>
        <v>74.4666666666667</v>
      </c>
      <c r="C14" s="16">
        <v>80</v>
      </c>
      <c r="D14" s="16">
        <v>85</v>
      </c>
      <c r="E14" s="16">
        <v>0</v>
      </c>
      <c r="F14" s="16">
        <v>82</v>
      </c>
      <c r="G14" s="16">
        <v>95</v>
      </c>
      <c r="H14" s="16">
        <v>0</v>
      </c>
      <c r="I14" s="16">
        <v>50</v>
      </c>
      <c r="J14" s="19">
        <v>60</v>
      </c>
      <c r="K14" s="19">
        <f t="shared" si="1"/>
        <v>78.4</v>
      </c>
      <c r="L14" s="19">
        <v>85</v>
      </c>
      <c r="M14" s="4">
        <v>0</v>
      </c>
      <c r="N14" s="4">
        <v>0</v>
      </c>
    </row>
    <row r="15" spans="1:14">
      <c r="A15" s="17" t="s">
        <v>42</v>
      </c>
      <c r="B15" s="15">
        <f t="shared" si="0"/>
        <v>80.1111111111111</v>
      </c>
      <c r="C15" s="16">
        <v>85</v>
      </c>
      <c r="D15" s="16">
        <v>80</v>
      </c>
      <c r="E15" s="16">
        <v>85</v>
      </c>
      <c r="F15" s="16">
        <v>82</v>
      </c>
      <c r="G15" s="16">
        <v>90</v>
      </c>
      <c r="H15" s="16">
        <v>0</v>
      </c>
      <c r="I15" s="16">
        <v>60</v>
      </c>
      <c r="J15" s="19">
        <v>75</v>
      </c>
      <c r="K15" s="19">
        <f t="shared" si="1"/>
        <v>80.3333333333333</v>
      </c>
      <c r="L15" s="19">
        <v>85</v>
      </c>
      <c r="M15" s="4">
        <v>0</v>
      </c>
      <c r="N15" s="4">
        <v>0</v>
      </c>
    </row>
    <row r="16" spans="1:14">
      <c r="A16" s="17" t="s">
        <v>15</v>
      </c>
      <c r="B16" s="15">
        <f t="shared" si="0"/>
        <v>84.7777777777778</v>
      </c>
      <c r="C16" s="16">
        <v>75</v>
      </c>
      <c r="D16" s="16">
        <v>80</v>
      </c>
      <c r="E16" s="16">
        <v>90</v>
      </c>
      <c r="F16" s="16">
        <v>85</v>
      </c>
      <c r="G16" s="16">
        <v>86</v>
      </c>
      <c r="H16" s="16">
        <v>0</v>
      </c>
      <c r="I16" s="16">
        <v>60</v>
      </c>
      <c r="J16" s="19">
        <v>85</v>
      </c>
      <c r="K16" s="19">
        <f t="shared" si="1"/>
        <v>79.3333333333333</v>
      </c>
      <c r="L16" s="19">
        <v>90</v>
      </c>
      <c r="M16" s="4">
        <v>0</v>
      </c>
      <c r="N16" s="4">
        <v>0</v>
      </c>
    </row>
    <row r="17" spans="1:14">
      <c r="A17" s="17" t="s">
        <v>37</v>
      </c>
      <c r="B17" s="15">
        <f t="shared" si="0"/>
        <v>80.6</v>
      </c>
      <c r="C17" s="16">
        <v>80</v>
      </c>
      <c r="D17" s="16">
        <v>80</v>
      </c>
      <c r="E17" s="16">
        <v>95</v>
      </c>
      <c r="F17" s="16">
        <v>74</v>
      </c>
      <c r="G17" s="16">
        <v>0</v>
      </c>
      <c r="H17" s="16">
        <v>0</v>
      </c>
      <c r="I17" s="16">
        <v>80</v>
      </c>
      <c r="J17" s="19">
        <v>70</v>
      </c>
      <c r="K17" s="19">
        <f t="shared" si="1"/>
        <v>81.8</v>
      </c>
      <c r="L17" s="19">
        <v>90</v>
      </c>
      <c r="M17" s="4">
        <v>0</v>
      </c>
      <c r="N17" s="4">
        <v>0</v>
      </c>
    </row>
    <row r="18" spans="1:14">
      <c r="A18" s="17" t="s">
        <v>22</v>
      </c>
      <c r="B18" s="15">
        <f t="shared" si="0"/>
        <v>74.1666666666667</v>
      </c>
      <c r="C18" s="16">
        <v>85</v>
      </c>
      <c r="D18" s="16">
        <v>70</v>
      </c>
      <c r="E18" s="16">
        <v>80</v>
      </c>
      <c r="F18" s="16">
        <v>90</v>
      </c>
      <c r="G18" s="16">
        <v>90</v>
      </c>
      <c r="H18" s="16">
        <v>0</v>
      </c>
      <c r="I18" s="16">
        <v>50</v>
      </c>
      <c r="J18" s="19">
        <v>60</v>
      </c>
      <c r="K18" s="19">
        <f t="shared" si="1"/>
        <v>77.5</v>
      </c>
      <c r="L18" s="19">
        <v>85</v>
      </c>
      <c r="M18" s="4">
        <v>0</v>
      </c>
      <c r="N18" s="4">
        <v>0</v>
      </c>
    </row>
    <row r="19" spans="1:14">
      <c r="A19" s="13" t="s">
        <v>26</v>
      </c>
      <c r="B19" s="15">
        <f t="shared" si="0"/>
        <v>70.7777777777778</v>
      </c>
      <c r="C19" s="16">
        <v>80</v>
      </c>
      <c r="D19" s="16">
        <v>70</v>
      </c>
      <c r="E19" s="16">
        <v>92</v>
      </c>
      <c r="F19" s="16">
        <v>82</v>
      </c>
      <c r="G19" s="16">
        <v>90</v>
      </c>
      <c r="H19" s="16">
        <v>0</v>
      </c>
      <c r="I19" s="16">
        <v>50</v>
      </c>
      <c r="J19" s="19">
        <v>60</v>
      </c>
      <c r="K19" s="19">
        <f t="shared" si="1"/>
        <v>77.3333333333333</v>
      </c>
      <c r="L19" s="19">
        <v>75</v>
      </c>
      <c r="M19" s="4">
        <v>0</v>
      </c>
      <c r="N19" s="4">
        <v>0</v>
      </c>
    </row>
    <row r="20" spans="1:14">
      <c r="A20" s="13" t="s">
        <v>23</v>
      </c>
      <c r="B20" s="15">
        <f t="shared" si="0"/>
        <v>73.3333333333333</v>
      </c>
      <c r="C20" s="16">
        <v>70</v>
      </c>
      <c r="D20" s="16">
        <v>70</v>
      </c>
      <c r="E20" s="16">
        <v>90</v>
      </c>
      <c r="F20" s="16">
        <v>90</v>
      </c>
      <c r="G20" s="16">
        <v>80</v>
      </c>
      <c r="H20" s="16">
        <v>0</v>
      </c>
      <c r="I20" s="16">
        <v>50</v>
      </c>
      <c r="J20" s="19">
        <v>65</v>
      </c>
      <c r="K20" s="19">
        <f t="shared" si="1"/>
        <v>75</v>
      </c>
      <c r="L20" s="19">
        <v>80</v>
      </c>
      <c r="M20" s="4">
        <v>0</v>
      </c>
      <c r="N20" s="4">
        <v>0</v>
      </c>
    </row>
    <row r="21" spans="1:14">
      <c r="A21" s="17" t="s">
        <v>35</v>
      </c>
      <c r="B21" s="15">
        <f t="shared" si="0"/>
        <v>80</v>
      </c>
      <c r="C21" s="16">
        <v>80</v>
      </c>
      <c r="D21" s="16">
        <v>75</v>
      </c>
      <c r="E21" s="16">
        <v>85</v>
      </c>
      <c r="F21" s="16">
        <v>80</v>
      </c>
      <c r="G21" s="16">
        <v>90</v>
      </c>
      <c r="H21" s="16">
        <v>0</v>
      </c>
      <c r="I21" s="16">
        <v>40</v>
      </c>
      <c r="J21" s="19">
        <v>75</v>
      </c>
      <c r="K21" s="19">
        <f t="shared" si="1"/>
        <v>75</v>
      </c>
      <c r="L21" s="19">
        <v>90</v>
      </c>
      <c r="M21" s="4">
        <v>0</v>
      </c>
      <c r="N21" s="4">
        <v>0</v>
      </c>
    </row>
    <row r="22" spans="1:14">
      <c r="A22" s="17" t="s">
        <v>33</v>
      </c>
      <c r="B22" s="15">
        <f t="shared" si="0"/>
        <v>81.9</v>
      </c>
      <c r="C22" s="16">
        <v>92</v>
      </c>
      <c r="D22" s="16">
        <v>70</v>
      </c>
      <c r="E22" s="16">
        <v>90</v>
      </c>
      <c r="F22" s="16">
        <v>75</v>
      </c>
      <c r="G22" s="16">
        <v>80</v>
      </c>
      <c r="H22" s="16">
        <v>0</v>
      </c>
      <c r="I22" s="16">
        <v>40</v>
      </c>
      <c r="J22" s="19">
        <v>80</v>
      </c>
      <c r="K22" s="19">
        <f t="shared" si="1"/>
        <v>74.5</v>
      </c>
      <c r="L22" s="19">
        <v>75</v>
      </c>
      <c r="M22" s="4">
        <v>90</v>
      </c>
      <c r="N22" s="4">
        <v>90</v>
      </c>
    </row>
    <row r="23" spans="1:14">
      <c r="A23" s="18" t="s">
        <v>27</v>
      </c>
      <c r="B23" s="15">
        <f t="shared" si="0"/>
        <v>68.6111111111111</v>
      </c>
      <c r="C23" s="16">
        <v>70</v>
      </c>
      <c r="D23" s="16">
        <v>75</v>
      </c>
      <c r="E23" s="16">
        <v>90</v>
      </c>
      <c r="F23" s="16">
        <v>80</v>
      </c>
      <c r="G23" s="16">
        <v>70</v>
      </c>
      <c r="H23" s="16">
        <v>0</v>
      </c>
      <c r="I23" s="16">
        <v>40</v>
      </c>
      <c r="J23" s="19">
        <v>65</v>
      </c>
      <c r="K23" s="19">
        <f t="shared" si="1"/>
        <v>70.8333333333333</v>
      </c>
      <c r="L23" s="19">
        <v>70</v>
      </c>
      <c r="M23" s="4">
        <v>0</v>
      </c>
      <c r="N23" s="4">
        <v>0</v>
      </c>
    </row>
    <row r="24" spans="1:14">
      <c r="A24" s="13" t="s">
        <v>40</v>
      </c>
      <c r="B24" s="15">
        <f t="shared" si="0"/>
        <v>71.6666666666667</v>
      </c>
      <c r="C24" s="16">
        <v>70</v>
      </c>
      <c r="D24" s="16">
        <v>0</v>
      </c>
      <c r="E24" s="16">
        <v>85</v>
      </c>
      <c r="F24" s="16">
        <v>90</v>
      </c>
      <c r="G24" s="16">
        <v>90</v>
      </c>
      <c r="H24" s="16">
        <v>0</v>
      </c>
      <c r="I24" s="16">
        <v>40</v>
      </c>
      <c r="J24" s="19">
        <v>65</v>
      </c>
      <c r="K24" s="19">
        <f t="shared" si="1"/>
        <v>75</v>
      </c>
      <c r="L24" s="19">
        <v>75</v>
      </c>
      <c r="M24" s="4">
        <v>0</v>
      </c>
      <c r="N24" s="4">
        <v>0</v>
      </c>
    </row>
    <row r="25" spans="1:14">
      <c r="A25" s="13" t="s">
        <v>34</v>
      </c>
      <c r="B25" s="15">
        <f t="shared" si="0"/>
        <v>71.6666666666667</v>
      </c>
      <c r="C25" s="16">
        <v>50</v>
      </c>
      <c r="D25" s="16">
        <v>75</v>
      </c>
      <c r="E25" s="16">
        <v>95</v>
      </c>
      <c r="F25" s="16">
        <v>90</v>
      </c>
      <c r="G25" s="16">
        <v>90</v>
      </c>
      <c r="H25" s="16">
        <v>0</v>
      </c>
      <c r="I25" s="16">
        <v>40</v>
      </c>
      <c r="J25" s="19">
        <v>60</v>
      </c>
      <c r="K25" s="19">
        <f t="shared" si="1"/>
        <v>73.3333333333333</v>
      </c>
      <c r="L25" s="19">
        <v>85</v>
      </c>
      <c r="M25" s="4">
        <v>70</v>
      </c>
      <c r="N25" s="4">
        <v>70</v>
      </c>
    </row>
    <row r="26" spans="1:14">
      <c r="A26" s="13" t="s">
        <v>36</v>
      </c>
      <c r="B26" s="15">
        <f t="shared" si="0"/>
        <v>61.3333333333333</v>
      </c>
      <c r="C26" s="16">
        <v>70</v>
      </c>
      <c r="D26" s="16">
        <v>75</v>
      </c>
      <c r="E26" s="16">
        <v>85</v>
      </c>
      <c r="F26" s="16">
        <v>75</v>
      </c>
      <c r="G26" s="16">
        <v>0</v>
      </c>
      <c r="H26" s="16">
        <v>0</v>
      </c>
      <c r="I26" s="16">
        <v>40</v>
      </c>
      <c r="J26" s="19">
        <v>50</v>
      </c>
      <c r="K26" s="19">
        <f t="shared" si="1"/>
        <v>69</v>
      </c>
      <c r="L26" s="19">
        <v>65</v>
      </c>
      <c r="M26" s="4">
        <v>0</v>
      </c>
      <c r="N26" s="4">
        <v>0</v>
      </c>
    </row>
    <row r="27" spans="1:14">
      <c r="A27" s="13" t="s">
        <v>28</v>
      </c>
      <c r="B27" s="15">
        <f t="shared" si="0"/>
        <v>68.8888888888889</v>
      </c>
      <c r="C27" s="16">
        <v>75</v>
      </c>
      <c r="D27" s="16">
        <v>70</v>
      </c>
      <c r="E27" s="16">
        <v>80</v>
      </c>
      <c r="F27" s="16">
        <v>75</v>
      </c>
      <c r="G27" s="16">
        <v>90</v>
      </c>
      <c r="H27" s="16">
        <v>0</v>
      </c>
      <c r="I27" s="16">
        <v>40</v>
      </c>
      <c r="J27" s="19">
        <v>50</v>
      </c>
      <c r="K27" s="19">
        <f t="shared" si="1"/>
        <v>71.6666666666667</v>
      </c>
      <c r="L27" s="19">
        <v>85</v>
      </c>
      <c r="M27" s="4">
        <v>0</v>
      </c>
      <c r="N27" s="4">
        <v>0</v>
      </c>
    </row>
    <row r="28" spans="1:14">
      <c r="A28" s="17" t="s">
        <v>32</v>
      </c>
      <c r="B28" s="15">
        <f t="shared" si="0"/>
        <v>82.7777777777778</v>
      </c>
      <c r="C28" s="16">
        <v>80</v>
      </c>
      <c r="D28" s="16">
        <v>75</v>
      </c>
      <c r="E28" s="16">
        <v>85</v>
      </c>
      <c r="F28" s="16">
        <v>75</v>
      </c>
      <c r="G28" s="16">
        <v>95</v>
      </c>
      <c r="H28" s="16">
        <v>0</v>
      </c>
      <c r="I28" s="16">
        <v>90</v>
      </c>
      <c r="J28" s="19">
        <v>80</v>
      </c>
      <c r="K28" s="19">
        <f t="shared" si="1"/>
        <v>83.3333333333333</v>
      </c>
      <c r="L28" s="19">
        <v>85</v>
      </c>
      <c r="M28" s="4">
        <v>0</v>
      </c>
      <c r="N28" s="4">
        <v>0</v>
      </c>
    </row>
    <row r="29" spans="1:14">
      <c r="A29" s="13" t="s">
        <v>20</v>
      </c>
      <c r="B29" s="15">
        <f t="shared" si="0"/>
        <v>68.4444444444444</v>
      </c>
      <c r="C29" s="16">
        <v>70</v>
      </c>
      <c r="D29" s="16">
        <v>70</v>
      </c>
      <c r="E29" s="16">
        <v>70</v>
      </c>
      <c r="F29" s="16">
        <v>82</v>
      </c>
      <c r="G29" s="16">
        <v>90</v>
      </c>
      <c r="H29" s="16">
        <v>0</v>
      </c>
      <c r="I29" s="16">
        <v>40</v>
      </c>
      <c r="J29" s="19">
        <v>55</v>
      </c>
      <c r="K29" s="19">
        <f t="shared" si="1"/>
        <v>70.3333333333333</v>
      </c>
      <c r="L29" s="19">
        <v>80</v>
      </c>
      <c r="M29" s="4">
        <v>0</v>
      </c>
      <c r="N29" s="4">
        <v>0</v>
      </c>
    </row>
    <row r="30" spans="1:14">
      <c r="A30" s="13" t="s">
        <v>25</v>
      </c>
      <c r="B30" s="15">
        <f t="shared" si="0"/>
        <v>62.5</v>
      </c>
      <c r="C30" s="16">
        <v>65</v>
      </c>
      <c r="D30" s="16">
        <v>70</v>
      </c>
      <c r="E30" s="16">
        <v>70</v>
      </c>
      <c r="F30" s="16">
        <v>75</v>
      </c>
      <c r="G30" s="16">
        <v>85</v>
      </c>
      <c r="H30" s="16">
        <v>0</v>
      </c>
      <c r="I30" s="16">
        <v>40</v>
      </c>
      <c r="J30" s="19">
        <v>50</v>
      </c>
      <c r="K30" s="19">
        <f t="shared" si="1"/>
        <v>67.5</v>
      </c>
      <c r="L30" s="19">
        <v>70</v>
      </c>
      <c r="M30" s="4">
        <v>0</v>
      </c>
      <c r="N30" s="4">
        <v>0</v>
      </c>
    </row>
  </sheetData>
  <autoFilter ref="A1:P30">
    <extLst/>
  </autoFilter>
  <sortState ref="A2:M30">
    <sortCondition ref="B7" descending="1"/>
  </sortState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F5" sqref="F5"/>
    </sheetView>
  </sheetViews>
  <sheetFormatPr defaultColWidth="9" defaultRowHeight="13.5" outlineLevelCol="7"/>
  <cols>
    <col min="1" max="1" width="11" customWidth="1"/>
    <col min="2" max="2" width="5.26666666666667" customWidth="1"/>
    <col min="3" max="3" width="5.725" customWidth="1"/>
    <col min="4" max="6" width="7.725" customWidth="1"/>
  </cols>
  <sheetData>
    <row r="1" ht="15.75" spans="1:8">
      <c r="A1" s="5" t="s">
        <v>8</v>
      </c>
      <c r="B1" s="6" t="s">
        <v>232</v>
      </c>
      <c r="C1" s="7" t="s">
        <v>228</v>
      </c>
      <c r="D1" s="7" t="s">
        <v>231</v>
      </c>
      <c r="E1" s="7" t="s">
        <v>229</v>
      </c>
      <c r="F1" s="7" t="s">
        <v>239</v>
      </c>
      <c r="G1" s="8" t="s">
        <v>244</v>
      </c>
      <c r="H1" s="8" t="s">
        <v>235</v>
      </c>
    </row>
    <row r="2" spans="1:8">
      <c r="A2" s="9" t="s">
        <v>15</v>
      </c>
      <c r="B2">
        <f>VLOOKUP(A2,刘洋!A:D,4,0)</f>
        <v>85</v>
      </c>
      <c r="C2">
        <f>VLOOKUP(A2,范裕!A:C,3,0)</f>
        <v>65</v>
      </c>
      <c r="D2">
        <f>VLOOKUP(A2,王连训!A:D,4,0)</f>
        <v>80</v>
      </c>
      <c r="E2">
        <f>VLOOKUP(A2,莫力特!A:D,4,0)</f>
        <v>80</v>
      </c>
      <c r="G2">
        <f>VLOOKUP(A2,研究!A:D,4,0)</f>
        <v>90</v>
      </c>
      <c r="H2">
        <f>VLOOKUP(A2,固收!A:L,12,0)</f>
        <v>65</v>
      </c>
    </row>
    <row r="3" spans="1:8">
      <c r="A3" s="9" t="s">
        <v>16</v>
      </c>
      <c r="B3">
        <f>VLOOKUP(A3,刘洋!A:D,4,0)</f>
        <v>80</v>
      </c>
      <c r="C3">
        <f>VLOOKUP(A3,范裕!A:C,3,0)</f>
        <v>80</v>
      </c>
      <c r="D3">
        <f>VLOOKUP(A3,王连训!A:D,4,0)</f>
        <v>85</v>
      </c>
      <c r="E3">
        <f>VLOOKUP(A3,莫力特!A:D,4,0)</f>
        <v>70</v>
      </c>
      <c r="G3">
        <f>VLOOKUP(A3,研究!A:D,4,0)</f>
        <v>92</v>
      </c>
      <c r="H3">
        <f>VLOOKUP(A3,固收!A:L,12,0)</f>
        <v>55</v>
      </c>
    </row>
    <row r="4" spans="1:8">
      <c r="A4" s="9" t="s">
        <v>17</v>
      </c>
      <c r="B4">
        <f>VLOOKUP(A4,刘洋!A:D,4,0)</f>
        <v>85</v>
      </c>
      <c r="C4">
        <f>VLOOKUP(A4,范裕!A:C,3,0)</f>
        <v>80</v>
      </c>
      <c r="D4">
        <f>VLOOKUP(A4,王连训!A:D,4,0)</f>
        <v>80</v>
      </c>
      <c r="E4">
        <f>VLOOKUP(A4,莫力特!A:D,4,0)</f>
        <v>75</v>
      </c>
      <c r="G4">
        <f>VLOOKUP(A4,研究!A:D,4,0)</f>
        <v>92</v>
      </c>
      <c r="H4">
        <v>65</v>
      </c>
    </row>
    <row r="5" spans="1:8">
      <c r="A5" s="9" t="s">
        <v>18</v>
      </c>
      <c r="B5">
        <f>VLOOKUP(A5,刘洋!A:D,4,0)</f>
        <v>90</v>
      </c>
      <c r="C5">
        <f>VLOOKUP(A5,范裕!A:C,3,0)</f>
        <v>70</v>
      </c>
      <c r="D5">
        <f>VLOOKUP(A5,王连训!A:D,4,0)</f>
        <v>75</v>
      </c>
      <c r="E5">
        <f>VLOOKUP(A5,莫力特!A:D,4,0)</f>
        <v>75</v>
      </c>
      <c r="G5">
        <f>VLOOKUP(A5,研究!A:D,4,0)</f>
        <v>90</v>
      </c>
      <c r="H5">
        <f>VLOOKUP(A5,固收!A:L,12,0)</f>
        <v>45</v>
      </c>
    </row>
    <row r="6" spans="1:8">
      <c r="A6" s="10" t="s">
        <v>19</v>
      </c>
      <c r="B6">
        <f>VLOOKUP(A6,刘洋!A:D,4,0)</f>
        <v>80</v>
      </c>
      <c r="C6">
        <f>VLOOKUP(A6,范裕!A:C,3,0)</f>
        <v>80</v>
      </c>
      <c r="D6">
        <f>VLOOKUP(A6,王连训!A:D,4,0)</f>
        <v>80</v>
      </c>
      <c r="E6">
        <f>VLOOKUP(A6,莫力特!A:D,4,0)</f>
        <v>70</v>
      </c>
      <c r="G6">
        <f>VLOOKUP(A6,研究!A:D,4,0)</f>
        <v>95</v>
      </c>
      <c r="H6">
        <v>65</v>
      </c>
    </row>
    <row r="7" spans="1:8">
      <c r="A7" s="11" t="s">
        <v>20</v>
      </c>
      <c r="B7">
        <f>VLOOKUP(A7,刘洋!A:D,4,0)</f>
        <v>90</v>
      </c>
      <c r="C7">
        <f>VLOOKUP(A7,范裕!A:C,3,0)</f>
        <v>70</v>
      </c>
      <c r="D7">
        <f>VLOOKUP(A7,王连训!A:D,4,0)</f>
        <v>85</v>
      </c>
      <c r="E7">
        <f>VLOOKUP(A7,莫力特!A:D,4,0)</f>
        <v>75</v>
      </c>
      <c r="G7">
        <f>VLOOKUP(A7,研究!A:D,4,0)</f>
        <v>95</v>
      </c>
      <c r="H7">
        <f>VLOOKUP(A7,固收!A:L,12,0)</f>
        <v>50</v>
      </c>
    </row>
    <row r="8" spans="1:8">
      <c r="A8" s="10" t="s">
        <v>21</v>
      </c>
      <c r="B8">
        <f>VLOOKUP(A8,刘洋!A:D,4,0)</f>
        <v>85</v>
      </c>
      <c r="C8">
        <f>VLOOKUP(A8,范裕!A:C,3,0)</f>
        <v>85</v>
      </c>
      <c r="D8">
        <f>VLOOKUP(A8,王连训!A:D,4,0)</f>
        <v>85</v>
      </c>
      <c r="E8">
        <f>VLOOKUP(A8,莫力特!A:D,4,0)</f>
        <v>75</v>
      </c>
      <c r="G8">
        <f>VLOOKUP(A8,研究!A:D,4,0)</f>
        <v>90</v>
      </c>
      <c r="H8">
        <f>VLOOKUP(A8,固收!A:L,12,0)</f>
        <v>65</v>
      </c>
    </row>
    <row r="9" spans="1:8">
      <c r="A9" s="10" t="s">
        <v>22</v>
      </c>
      <c r="B9">
        <f>VLOOKUP(A9,刘洋!A:D,4,0)</f>
        <v>85</v>
      </c>
      <c r="C9">
        <f>VLOOKUP(A9,范裕!A:C,3,0)</f>
        <v>90</v>
      </c>
      <c r="D9">
        <f>VLOOKUP(A9,王连训!A:D,4,0)</f>
        <v>90</v>
      </c>
      <c r="E9">
        <f>VLOOKUP(A9,莫力特!A:D,4,0)</f>
        <v>75</v>
      </c>
      <c r="G9">
        <f>VLOOKUP(A9,研究!A:D,4,0)</f>
        <v>90</v>
      </c>
      <c r="H9">
        <f>VLOOKUP(A9,固收!A:L,12,0)</f>
        <v>50</v>
      </c>
    </row>
    <row r="10" spans="1:8">
      <c r="A10" s="10" t="s">
        <v>23</v>
      </c>
      <c r="B10">
        <f>VLOOKUP(A10,刘洋!A:D,4,0)</f>
        <v>80</v>
      </c>
      <c r="C10">
        <f>VLOOKUP(A10,范裕!A:C,3,0)</f>
        <v>65</v>
      </c>
      <c r="D10">
        <f>VLOOKUP(A10,王连训!A:D,4,0)</f>
        <v>90</v>
      </c>
      <c r="E10">
        <f>VLOOKUP(A10,莫力特!A:D,4,0)</f>
        <v>70</v>
      </c>
      <c r="G10">
        <f>VLOOKUP(A10,研究!A:D,4,0)</f>
        <v>90</v>
      </c>
      <c r="H10">
        <f>VLOOKUP(A10,固收!A:L,12,0)</f>
        <v>50</v>
      </c>
    </row>
    <row r="11" spans="1:8">
      <c r="A11" s="11" t="s">
        <v>24</v>
      </c>
      <c r="B11">
        <f>VLOOKUP(A11,刘洋!A:D,4,0)</f>
        <v>70</v>
      </c>
      <c r="C11">
        <f>VLOOKUP(A11,范裕!A:C,3,0)</f>
        <v>95</v>
      </c>
      <c r="D11">
        <f>VLOOKUP(A11,王连训!A:D,4,0)</f>
        <v>80</v>
      </c>
      <c r="E11">
        <f>VLOOKUP(A11,莫力特!A:D,4,0)</f>
        <v>75</v>
      </c>
      <c r="G11">
        <f>VLOOKUP(A11,研究!A:D,4,0)</f>
        <v>92</v>
      </c>
      <c r="H11">
        <v>85</v>
      </c>
    </row>
    <row r="12" spans="1:8">
      <c r="A12" s="10" t="s">
        <v>25</v>
      </c>
      <c r="B12">
        <f>VLOOKUP(A12,刘洋!A:D,4,0)</f>
        <v>85</v>
      </c>
      <c r="C12">
        <f>VLOOKUP(A12,范裕!A:C,3,0)</f>
        <v>70</v>
      </c>
      <c r="D12">
        <f>VLOOKUP(A12,王连训!A:D,4,0)</f>
        <v>75</v>
      </c>
      <c r="E12">
        <f>VLOOKUP(A12,莫力特!A:D,4,0)</f>
        <v>70</v>
      </c>
      <c r="G12">
        <f>VLOOKUP(A12,研究!A:D,4,0)</f>
        <v>90</v>
      </c>
      <c r="H12">
        <f>VLOOKUP(A12,固收!A:L,12,0)</f>
        <v>45</v>
      </c>
    </row>
    <row r="13" spans="1:8">
      <c r="A13" s="11" t="s">
        <v>26</v>
      </c>
      <c r="B13">
        <f>VLOOKUP(A13,刘洋!A:D,4,0)</f>
        <v>80</v>
      </c>
      <c r="C13">
        <f>VLOOKUP(A13,范裕!A:C,3,0)</f>
        <v>80</v>
      </c>
      <c r="D13">
        <f>VLOOKUP(A13,王连训!A:D,4,0)</f>
        <v>80</v>
      </c>
      <c r="E13">
        <f>VLOOKUP(A13,莫力特!A:D,4,0)</f>
        <v>70</v>
      </c>
      <c r="G13">
        <f>VLOOKUP(A13,研究!A:D,4,0)</f>
        <v>90</v>
      </c>
      <c r="H13">
        <f>VLOOKUP(A13,固收!A:L,12,0)</f>
        <v>45</v>
      </c>
    </row>
    <row r="14" spans="1:8">
      <c r="A14" s="11" t="s">
        <v>27</v>
      </c>
      <c r="B14">
        <f>VLOOKUP(A14,刘洋!A:D,4,0)</f>
        <v>80</v>
      </c>
      <c r="C14">
        <f>VLOOKUP(A14,范裕!A:C,3,0)</f>
        <v>65</v>
      </c>
      <c r="D14">
        <f>VLOOKUP(A14,王连训!A:D,4,0)</f>
        <v>90</v>
      </c>
      <c r="E14">
        <f>VLOOKUP(A14,莫力特!A:D,4,0)</f>
        <v>75</v>
      </c>
      <c r="G14">
        <f>VLOOKUP(A14,研究!A:D,4,0)</f>
        <v>90</v>
      </c>
      <c r="H14">
        <f>VLOOKUP(A14,固收!A:L,12,0)</f>
        <v>50</v>
      </c>
    </row>
    <row r="15" spans="1:8">
      <c r="A15" s="10" t="s">
        <v>28</v>
      </c>
      <c r="B15">
        <f>VLOOKUP(A15,刘洋!A:D,4,0)</f>
        <v>85</v>
      </c>
      <c r="C15">
        <f>VLOOKUP(A15,范裕!A:C,3,0)</f>
        <v>80</v>
      </c>
      <c r="D15">
        <f>VLOOKUP(A15,王连训!A:D,4,0)</f>
        <v>85</v>
      </c>
      <c r="E15">
        <f>VLOOKUP(A15,莫力特!A:D,4,0)</f>
        <v>70</v>
      </c>
      <c r="G15">
        <f>VLOOKUP(A15,研究!A:D,4,0)</f>
        <v>90</v>
      </c>
      <c r="H15">
        <f>VLOOKUP(A15,固收!A:L,12,0)</f>
        <v>45</v>
      </c>
    </row>
    <row r="16" spans="1:8">
      <c r="A16" s="10" t="s">
        <v>29</v>
      </c>
      <c r="B16">
        <f>VLOOKUP(A16,刘洋!A:D,4,0)</f>
        <v>85</v>
      </c>
      <c r="C16">
        <f>VLOOKUP(A16,范裕!A:C,3,0)</f>
        <v>90</v>
      </c>
      <c r="D16">
        <f>VLOOKUP(A16,王连训!A:D,4,0)</f>
        <v>75</v>
      </c>
      <c r="E16">
        <f>VLOOKUP(A16,莫力特!A:D,4,0)</f>
        <v>85</v>
      </c>
      <c r="G16">
        <f>VLOOKUP(A16,研究!A:D,4,0)</f>
        <v>90</v>
      </c>
      <c r="H16">
        <f>VLOOKUP(A16,固收!A:L,12,0)</f>
        <v>45</v>
      </c>
    </row>
    <row r="17" spans="1:8">
      <c r="A17" s="10" t="s">
        <v>42</v>
      </c>
      <c r="B17">
        <f>VLOOKUP(A17,刘洋!A:D,4,0)</f>
        <v>90</v>
      </c>
      <c r="C17">
        <f>VLOOKUP(A17,范裕!A:C,3,0)</f>
        <v>80</v>
      </c>
      <c r="D17">
        <f>VLOOKUP(A17,王连训!A:D,4,0)</f>
        <v>80</v>
      </c>
      <c r="E17">
        <f>VLOOKUP(A17,莫力特!A:D,4,0)</f>
        <v>80</v>
      </c>
      <c r="G17">
        <f>VLOOKUP(A17,研究!A:D,4,0)</f>
        <v>90</v>
      </c>
      <c r="H17">
        <f>VLOOKUP(A17,固收!A:L,12,0)</f>
        <v>55</v>
      </c>
    </row>
    <row r="18" spans="1:8">
      <c r="A18" s="10" t="s">
        <v>30</v>
      </c>
      <c r="B18">
        <f>VLOOKUP(A18,刘洋!A:D,4,0)</f>
        <v>90</v>
      </c>
      <c r="C18">
        <f>VLOOKUP(A18,范裕!A:C,3,0)</f>
        <v>90</v>
      </c>
      <c r="D18">
        <f>VLOOKUP(A18,王连训!A:D,4,0)</f>
        <v>80</v>
      </c>
      <c r="E18">
        <f>VLOOKUP(A18,莫力特!A:D,4,0)</f>
        <v>80</v>
      </c>
      <c r="G18">
        <f>VLOOKUP(A18,研究!A:D,4,0)</f>
        <v>90</v>
      </c>
      <c r="H18">
        <f>VLOOKUP(A18,固收!A:L,12,0)</f>
        <v>55</v>
      </c>
    </row>
    <row r="19" spans="1:8">
      <c r="A19" s="10" t="s">
        <v>31</v>
      </c>
      <c r="B19">
        <f>VLOOKUP(A19,刘洋!A:D,4,0)</f>
        <v>95</v>
      </c>
      <c r="C19">
        <f>VLOOKUP(A19,范裕!A:C,3,0)</f>
        <v>80</v>
      </c>
      <c r="D19">
        <f>VLOOKUP(A19,王连训!A:D,4,0)</f>
        <v>80</v>
      </c>
      <c r="E19">
        <f>VLOOKUP(A19,莫力特!A:D,4,0)</f>
        <v>75</v>
      </c>
      <c r="G19">
        <f>VLOOKUP(A19,研究!A:D,4,0)</f>
        <v>90</v>
      </c>
      <c r="H19">
        <f>VLOOKUP(A19,固收!A:L,12,0)</f>
        <v>55</v>
      </c>
    </row>
    <row r="20" spans="1:8">
      <c r="A20" s="10" t="s">
        <v>32</v>
      </c>
      <c r="B20">
        <f>VLOOKUP(A20,刘洋!A:D,4,0)</f>
        <v>90</v>
      </c>
      <c r="C20">
        <f>VLOOKUP(A20,范裕!A:C,3,0)</f>
        <v>80</v>
      </c>
      <c r="D20">
        <f>VLOOKUP(A20,王连训!A:D,4,0)</f>
        <v>75</v>
      </c>
      <c r="E20">
        <f>VLOOKUP(A20,莫力特!A:D,4,0)</f>
        <v>75</v>
      </c>
      <c r="G20">
        <f>VLOOKUP(A20,研究!A:D,4,0)</f>
        <v>92</v>
      </c>
      <c r="H20">
        <f>VLOOKUP(A20,固收!A:L,12,0)</f>
        <v>60</v>
      </c>
    </row>
    <row r="21" spans="1:8">
      <c r="A21" s="10" t="s">
        <v>33</v>
      </c>
      <c r="B21">
        <f>VLOOKUP(A21,刘洋!A:D,4,0)</f>
        <v>90</v>
      </c>
      <c r="C21">
        <f>VLOOKUP(A21,范裕!A:C,3,0)</f>
        <v>70</v>
      </c>
      <c r="D21">
        <f>VLOOKUP(A21,王连训!A:D,4,0)</f>
        <v>80</v>
      </c>
      <c r="E21">
        <f>VLOOKUP(A21,莫力特!A:D,4,0)</f>
        <v>70</v>
      </c>
      <c r="G21">
        <f>VLOOKUP(A21,研究!A:D,4,0)</f>
        <v>90</v>
      </c>
      <c r="H21">
        <f>VLOOKUP(A21,固收!A:L,12,0)</f>
        <v>55</v>
      </c>
    </row>
    <row r="22" spans="1:8">
      <c r="A22" s="10" t="s">
        <v>34</v>
      </c>
      <c r="B22">
        <f>VLOOKUP(A22,刘洋!A:D,4,0)</f>
        <v>90</v>
      </c>
      <c r="C22">
        <f>VLOOKUP(A22,范裕!A:C,3,0)</f>
        <v>65</v>
      </c>
      <c r="D22">
        <f>VLOOKUP(A22,王连训!A:D,4,0)</f>
        <v>90</v>
      </c>
      <c r="E22">
        <f>VLOOKUP(A22,莫力特!A:D,4,0)</f>
        <v>70</v>
      </c>
      <c r="G22">
        <f>VLOOKUP(A22,研究!A:D,4,0)</f>
        <v>90</v>
      </c>
      <c r="H22">
        <f>VLOOKUP(A22,固收!A:L,12,0)</f>
        <v>50</v>
      </c>
    </row>
    <row r="23" spans="1:8">
      <c r="A23" s="10" t="s">
        <v>35</v>
      </c>
      <c r="B23">
        <f>VLOOKUP(A23,刘洋!A:D,4,0)</f>
        <v>90</v>
      </c>
      <c r="C23">
        <f>VLOOKUP(A23,范裕!A:C,3,0)</f>
        <v>80</v>
      </c>
      <c r="D23">
        <f>VLOOKUP(A23,王连训!A:D,4,0)</f>
        <v>78</v>
      </c>
      <c r="E23">
        <f>VLOOKUP(A23,莫力特!A:D,4,0)</f>
        <v>70</v>
      </c>
      <c r="G23">
        <f>VLOOKUP(A23,研究!A:D,4,0)</f>
        <v>92</v>
      </c>
      <c r="H23">
        <f>VLOOKUP(A23,固收!A:L,12,0)</f>
        <v>55</v>
      </c>
    </row>
    <row r="24" spans="1:8">
      <c r="A24" s="10" t="s">
        <v>36</v>
      </c>
      <c r="B24">
        <f>VLOOKUP(A24,刘洋!A:D,4,0)</f>
        <v>85</v>
      </c>
      <c r="C24">
        <f>VLOOKUP(A24,范裕!A:C,3,0)</f>
        <v>70</v>
      </c>
      <c r="D24">
        <f>VLOOKUP(A24,王连训!A:D,4,0)</f>
        <v>80</v>
      </c>
      <c r="E24">
        <f>VLOOKUP(A24,莫力特!A:D,4,0)</f>
        <v>75</v>
      </c>
      <c r="G24">
        <f>VLOOKUP(A24,研究!A:D,4,0)</f>
        <v>90</v>
      </c>
      <c r="H24">
        <f>VLOOKUP(A24,固收!A:L,12,0)</f>
        <v>55</v>
      </c>
    </row>
    <row r="25" spans="1:8">
      <c r="A25" s="10" t="s">
        <v>37</v>
      </c>
      <c r="B25">
        <f>VLOOKUP(A25,刘洋!A:D,4,0)</f>
        <v>80</v>
      </c>
      <c r="C25">
        <f>VLOOKUP(A25,范裕!A:C,3,0)</f>
        <v>70</v>
      </c>
      <c r="D25">
        <f>VLOOKUP(A25,王连训!A:D,4,0)</f>
        <v>78</v>
      </c>
      <c r="E25">
        <f>VLOOKUP(A25,莫力特!A:D,4,0)</f>
        <v>75</v>
      </c>
      <c r="G25">
        <f>VLOOKUP(A25,研究!A:D,4,0)</f>
        <v>92</v>
      </c>
      <c r="H25">
        <f>VLOOKUP(A25,固收!A:L,12,0)</f>
        <v>55</v>
      </c>
    </row>
    <row r="26" spans="1:8">
      <c r="A26" s="10" t="s">
        <v>38</v>
      </c>
      <c r="B26">
        <f>VLOOKUP(A26,刘洋!A:D,4,0)</f>
        <v>90</v>
      </c>
      <c r="C26">
        <f>VLOOKUP(A26,范裕!A:C,3,0)</f>
        <v>80</v>
      </c>
      <c r="D26">
        <f>VLOOKUP(A26,王连训!A:D,4,0)</f>
        <v>80</v>
      </c>
      <c r="E26">
        <f>VLOOKUP(A26,莫力特!A:D,4,0)</f>
        <v>0</v>
      </c>
      <c r="G26">
        <f>VLOOKUP(A26,研究!A:D,4,0)</f>
        <v>90</v>
      </c>
      <c r="H26">
        <f>VLOOKUP(A26,固收!A:L,12,0)</f>
        <v>55</v>
      </c>
    </row>
    <row r="27" spans="1:8">
      <c r="A27" s="10" t="s">
        <v>39</v>
      </c>
      <c r="B27">
        <f>VLOOKUP(A27,刘洋!A:D,4,0)</f>
        <v>85</v>
      </c>
      <c r="C27">
        <f>VLOOKUP(A27,范裕!A:C,3,0)</f>
        <v>70</v>
      </c>
      <c r="D27">
        <f>VLOOKUP(A27,王连训!A:D,4,0)</f>
        <v>75</v>
      </c>
      <c r="E27">
        <f>VLOOKUP(A27,莫力特!A:D,4,0)</f>
        <v>0</v>
      </c>
      <c r="G27">
        <f>VLOOKUP(A27,研究!A:D,4,0)</f>
        <v>90</v>
      </c>
      <c r="H27">
        <f>VLOOKUP(A27,固收!A:L,12,0)</f>
        <v>50</v>
      </c>
    </row>
    <row r="28" spans="1:8">
      <c r="A28" s="10" t="s">
        <v>40</v>
      </c>
      <c r="B28">
        <f>VLOOKUP(A28,刘洋!A:D,4,0)</f>
        <v>90</v>
      </c>
      <c r="C28">
        <f>VLOOKUP(A28,范裕!A:C,3,0)</f>
        <v>65</v>
      </c>
      <c r="D28">
        <f>VLOOKUP(A28,王连训!A:D,4,0)</f>
        <v>85</v>
      </c>
      <c r="E28">
        <f>VLOOKUP(A28,莫力特!A:D,4,0)</f>
        <v>0</v>
      </c>
      <c r="G28">
        <f>VLOOKUP(A28,研究!A:D,4,0)</f>
        <v>90</v>
      </c>
      <c r="H28">
        <f>VLOOKUP(A28,固收!A:L,12,0)</f>
        <v>50</v>
      </c>
    </row>
    <row r="29" spans="1:8">
      <c r="A29" s="10" t="s">
        <v>41</v>
      </c>
      <c r="B29">
        <f>VLOOKUP(A29,刘洋!A:D,4,0)</f>
        <v>90</v>
      </c>
      <c r="C29">
        <f>VLOOKUP(A29,范裕!A:C,3,0)</f>
        <v>80</v>
      </c>
      <c r="D29">
        <f>VLOOKUP(A29,王连训!A:D,4,0)</f>
        <v>88</v>
      </c>
      <c r="E29">
        <f>VLOOKUP(A29,莫力特!A:D,4,0)</f>
        <v>0</v>
      </c>
      <c r="G29">
        <f>VLOOKUP(A29,研究!A:D,4,0)</f>
        <v>90</v>
      </c>
      <c r="H29">
        <f>VLOOKUP(A29,固收!A:L,12,0)</f>
        <v>65</v>
      </c>
    </row>
    <row r="30" spans="1:8">
      <c r="A30" s="10" t="s">
        <v>43</v>
      </c>
      <c r="B30">
        <f>VLOOKUP(A30,刘洋!A:D,4,0)</f>
        <v>92</v>
      </c>
      <c r="C30">
        <f>VLOOKUP(A30,范裕!A:C,3,0)</f>
        <v>90</v>
      </c>
      <c r="D30">
        <f>VLOOKUP(A30,王连训!A:D,4,0)</f>
        <v>92</v>
      </c>
      <c r="E30">
        <f>VLOOKUP(A30,莫力特!A:D,4,0)</f>
        <v>75</v>
      </c>
      <c r="G30">
        <f>VLOOKUP(A30,研究!A:D,4,0)</f>
        <v>90</v>
      </c>
      <c r="H30">
        <v>45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A5" sqref="A5"/>
    </sheetView>
  </sheetViews>
  <sheetFormatPr defaultColWidth="9" defaultRowHeight="13.5"/>
  <sheetData>
    <row r="1" spans="1:10">
      <c r="A1" s="1" t="s">
        <v>245</v>
      </c>
      <c r="B1" s="1" t="s">
        <v>48</v>
      </c>
      <c r="C1" s="1" t="s">
        <v>232</v>
      </c>
      <c r="D1" s="1" t="s">
        <v>228</v>
      </c>
      <c r="E1" s="1" t="s">
        <v>231</v>
      </c>
      <c r="F1" s="1" t="s">
        <v>229</v>
      </c>
      <c r="G1" s="1" t="s">
        <v>239</v>
      </c>
      <c r="H1" s="2" t="s">
        <v>246</v>
      </c>
      <c r="I1" s="1" t="s">
        <v>244</v>
      </c>
      <c r="J1" s="1" t="s">
        <v>235</v>
      </c>
    </row>
    <row r="2" spans="1:10">
      <c r="A2" s="1" t="s">
        <v>79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15</v>
      </c>
      <c r="B3" s="3">
        <f>AVERAGE(H3:J3)</f>
        <v>77.6666666666667</v>
      </c>
      <c r="C3" s="4">
        <v>85</v>
      </c>
      <c r="D3" s="4">
        <v>65</v>
      </c>
      <c r="E3" s="4">
        <v>80</v>
      </c>
      <c r="F3" s="4">
        <v>80</v>
      </c>
      <c r="G3" s="4">
        <v>80</v>
      </c>
      <c r="H3" s="4">
        <f>AVERAGEIF(C3:G3,"&gt;0")</f>
        <v>78</v>
      </c>
      <c r="I3" s="4">
        <v>90</v>
      </c>
      <c r="J3" s="4">
        <v>65</v>
      </c>
    </row>
    <row r="4" spans="1:10">
      <c r="A4" s="1" t="s">
        <v>16</v>
      </c>
      <c r="B4" s="3">
        <f t="shared" ref="B4:B31" si="0">AVERAGE(H4:J4)</f>
        <v>75.3333333333333</v>
      </c>
      <c r="C4" s="4">
        <v>80</v>
      </c>
      <c r="D4" s="4">
        <v>80</v>
      </c>
      <c r="E4" s="4">
        <v>85</v>
      </c>
      <c r="F4" s="4">
        <v>70</v>
      </c>
      <c r="G4" s="4">
        <v>80</v>
      </c>
      <c r="H4" s="4">
        <f t="shared" ref="H4:H31" si="1">AVERAGEIF(C4:G4,"&gt;0")</f>
        <v>79</v>
      </c>
      <c r="I4" s="4">
        <v>92</v>
      </c>
      <c r="J4" s="4">
        <v>55</v>
      </c>
    </row>
    <row r="5" spans="1:10">
      <c r="A5" s="1" t="s">
        <v>17</v>
      </c>
      <c r="B5" s="3">
        <f t="shared" si="0"/>
        <v>80.6666666666667</v>
      </c>
      <c r="C5" s="4">
        <v>85</v>
      </c>
      <c r="D5" s="4">
        <v>80</v>
      </c>
      <c r="E5" s="4">
        <v>80</v>
      </c>
      <c r="F5" s="4">
        <v>75</v>
      </c>
      <c r="G5" s="4">
        <v>80</v>
      </c>
      <c r="H5" s="4">
        <f t="shared" si="1"/>
        <v>80</v>
      </c>
      <c r="I5" s="4">
        <v>92</v>
      </c>
      <c r="J5" s="4">
        <v>70</v>
      </c>
    </row>
    <row r="6" spans="1:10">
      <c r="A6" s="1" t="s">
        <v>18</v>
      </c>
      <c r="B6" s="3">
        <f t="shared" si="0"/>
        <v>71</v>
      </c>
      <c r="C6" s="4">
        <v>90</v>
      </c>
      <c r="D6" s="4">
        <v>70</v>
      </c>
      <c r="E6" s="4">
        <v>75</v>
      </c>
      <c r="F6" s="4">
        <v>75</v>
      </c>
      <c r="G6" s="4">
        <v>80</v>
      </c>
      <c r="H6" s="4">
        <f t="shared" si="1"/>
        <v>78</v>
      </c>
      <c r="I6" s="4">
        <v>90</v>
      </c>
      <c r="J6" s="4">
        <v>45</v>
      </c>
    </row>
    <row r="7" spans="1:10">
      <c r="A7" s="1" t="s">
        <v>19</v>
      </c>
      <c r="B7" s="3">
        <f t="shared" si="0"/>
        <v>76</v>
      </c>
      <c r="C7" s="4">
        <v>80</v>
      </c>
      <c r="D7" s="4">
        <v>80</v>
      </c>
      <c r="E7" s="4">
        <v>80</v>
      </c>
      <c r="F7" s="4">
        <v>70</v>
      </c>
      <c r="G7" s="4">
        <v>80</v>
      </c>
      <c r="H7" s="4">
        <f t="shared" si="1"/>
        <v>78</v>
      </c>
      <c r="I7" s="4">
        <v>95</v>
      </c>
      <c r="J7" s="4">
        <v>55</v>
      </c>
    </row>
    <row r="8" spans="1:10">
      <c r="A8" s="1" t="s">
        <v>20</v>
      </c>
      <c r="B8" s="3">
        <f t="shared" si="0"/>
        <v>75</v>
      </c>
      <c r="C8" s="4">
        <v>90</v>
      </c>
      <c r="D8" s="4">
        <v>70</v>
      </c>
      <c r="E8" s="4">
        <v>85</v>
      </c>
      <c r="F8" s="4">
        <v>75</v>
      </c>
      <c r="G8" s="4">
        <v>80</v>
      </c>
      <c r="H8" s="4">
        <f t="shared" si="1"/>
        <v>80</v>
      </c>
      <c r="I8" s="4">
        <v>95</v>
      </c>
      <c r="J8" s="4">
        <v>50</v>
      </c>
    </row>
    <row r="9" spans="1:10">
      <c r="A9" s="1" t="s">
        <v>21</v>
      </c>
      <c r="B9" s="3">
        <f t="shared" si="0"/>
        <v>79</v>
      </c>
      <c r="C9" s="4">
        <v>85</v>
      </c>
      <c r="D9" s="4">
        <v>85</v>
      </c>
      <c r="E9" s="4">
        <v>85</v>
      </c>
      <c r="F9" s="4">
        <v>75</v>
      </c>
      <c r="G9" s="4">
        <v>80</v>
      </c>
      <c r="H9" s="4">
        <f t="shared" si="1"/>
        <v>82</v>
      </c>
      <c r="I9" s="4">
        <v>90</v>
      </c>
      <c r="J9" s="4">
        <v>65</v>
      </c>
    </row>
    <row r="10" spans="1:10">
      <c r="A10" s="1" t="s">
        <v>22</v>
      </c>
      <c r="B10" s="3">
        <f t="shared" si="0"/>
        <v>74.6666666666667</v>
      </c>
      <c r="C10" s="4">
        <v>85</v>
      </c>
      <c r="D10" s="4">
        <v>90</v>
      </c>
      <c r="E10" s="4">
        <v>90</v>
      </c>
      <c r="F10" s="4">
        <v>75</v>
      </c>
      <c r="G10" s="4">
        <v>80</v>
      </c>
      <c r="H10" s="4">
        <f t="shared" si="1"/>
        <v>84</v>
      </c>
      <c r="I10" s="4">
        <v>90</v>
      </c>
      <c r="J10" s="4">
        <v>50</v>
      </c>
    </row>
    <row r="11" spans="1:10">
      <c r="A11" s="1" t="s">
        <v>23</v>
      </c>
      <c r="B11" s="3">
        <f t="shared" si="0"/>
        <v>72.3333333333333</v>
      </c>
      <c r="C11" s="4">
        <v>80</v>
      </c>
      <c r="D11" s="4">
        <v>65</v>
      </c>
      <c r="E11" s="4">
        <v>90</v>
      </c>
      <c r="F11" s="4">
        <v>70</v>
      </c>
      <c r="G11" s="4">
        <v>80</v>
      </c>
      <c r="H11" s="4">
        <f t="shared" si="1"/>
        <v>77</v>
      </c>
      <c r="I11" s="4">
        <v>90</v>
      </c>
      <c r="J11" s="4">
        <v>50</v>
      </c>
    </row>
    <row r="12" spans="1:10">
      <c r="A12" s="1" t="s">
        <v>24</v>
      </c>
      <c r="B12" s="3">
        <f t="shared" si="0"/>
        <v>79</v>
      </c>
      <c r="C12" s="4">
        <v>70</v>
      </c>
      <c r="D12" s="4">
        <v>95</v>
      </c>
      <c r="E12" s="4">
        <v>80</v>
      </c>
      <c r="F12" s="4">
        <v>75</v>
      </c>
      <c r="G12" s="4">
        <v>80</v>
      </c>
      <c r="H12" s="4">
        <f t="shared" si="1"/>
        <v>80</v>
      </c>
      <c r="I12" s="4">
        <v>92</v>
      </c>
      <c r="J12" s="4">
        <v>65</v>
      </c>
    </row>
    <row r="13" spans="1:10">
      <c r="A13" s="1" t="s">
        <v>25</v>
      </c>
      <c r="B13" s="3">
        <f t="shared" si="0"/>
        <v>70.3333333333333</v>
      </c>
      <c r="C13" s="4">
        <v>85</v>
      </c>
      <c r="D13" s="4">
        <v>70</v>
      </c>
      <c r="E13" s="4">
        <v>75</v>
      </c>
      <c r="F13" s="4">
        <v>70</v>
      </c>
      <c r="G13" s="4">
        <v>80</v>
      </c>
      <c r="H13" s="4">
        <f t="shared" si="1"/>
        <v>76</v>
      </c>
      <c r="I13" s="4">
        <v>90</v>
      </c>
      <c r="J13" s="4">
        <v>45</v>
      </c>
    </row>
    <row r="14" spans="1:10">
      <c r="A14" s="1" t="s">
        <v>26</v>
      </c>
      <c r="B14" s="3">
        <f t="shared" si="0"/>
        <v>71</v>
      </c>
      <c r="C14" s="4">
        <v>80</v>
      </c>
      <c r="D14" s="4">
        <v>80</v>
      </c>
      <c r="E14" s="4">
        <v>80</v>
      </c>
      <c r="F14" s="4">
        <v>70</v>
      </c>
      <c r="G14" s="4">
        <v>80</v>
      </c>
      <c r="H14" s="4">
        <f t="shared" si="1"/>
        <v>78</v>
      </c>
      <c r="I14" s="4">
        <v>90</v>
      </c>
      <c r="J14" s="4">
        <v>45</v>
      </c>
    </row>
    <row r="15" spans="1:10">
      <c r="A15" s="1" t="s">
        <v>27</v>
      </c>
      <c r="B15" s="3">
        <f t="shared" si="0"/>
        <v>72.6666666666667</v>
      </c>
      <c r="C15" s="4">
        <v>80</v>
      </c>
      <c r="D15" s="4">
        <v>65</v>
      </c>
      <c r="E15" s="4">
        <v>90</v>
      </c>
      <c r="F15" s="4">
        <v>75</v>
      </c>
      <c r="G15" s="4">
        <v>80</v>
      </c>
      <c r="H15" s="4">
        <f t="shared" si="1"/>
        <v>78</v>
      </c>
      <c r="I15" s="4">
        <v>90</v>
      </c>
      <c r="J15" s="4">
        <v>50</v>
      </c>
    </row>
    <row r="16" spans="1:10">
      <c r="A16" s="1" t="s">
        <v>28</v>
      </c>
      <c r="B16" s="3">
        <f t="shared" si="0"/>
        <v>71.6666666666667</v>
      </c>
      <c r="C16" s="4">
        <v>85</v>
      </c>
      <c r="D16" s="4">
        <v>80</v>
      </c>
      <c r="E16" s="4">
        <v>85</v>
      </c>
      <c r="F16" s="4">
        <v>70</v>
      </c>
      <c r="G16" s="4">
        <v>80</v>
      </c>
      <c r="H16" s="4">
        <f t="shared" si="1"/>
        <v>80</v>
      </c>
      <c r="I16" s="4">
        <v>90</v>
      </c>
      <c r="J16" s="4">
        <v>45</v>
      </c>
    </row>
    <row r="17" spans="1:10">
      <c r="A17" s="1" t="s">
        <v>29</v>
      </c>
      <c r="B17" s="3">
        <f t="shared" si="0"/>
        <v>72.6666666666667</v>
      </c>
      <c r="C17" s="4">
        <v>85</v>
      </c>
      <c r="D17" s="4">
        <v>90</v>
      </c>
      <c r="E17" s="4">
        <v>75</v>
      </c>
      <c r="F17" s="4">
        <v>85</v>
      </c>
      <c r="G17" s="4">
        <v>80</v>
      </c>
      <c r="H17" s="4">
        <f t="shared" si="1"/>
        <v>83</v>
      </c>
      <c r="I17" s="4">
        <v>90</v>
      </c>
      <c r="J17" s="4">
        <v>45</v>
      </c>
    </row>
    <row r="18" spans="1:10">
      <c r="A18" s="1" t="s">
        <v>42</v>
      </c>
      <c r="B18" s="3">
        <f t="shared" si="0"/>
        <v>80.6666666666667</v>
      </c>
      <c r="C18" s="4">
        <v>90</v>
      </c>
      <c r="D18" s="4">
        <v>80</v>
      </c>
      <c r="E18" s="4">
        <v>80</v>
      </c>
      <c r="F18" s="4">
        <v>80</v>
      </c>
      <c r="G18" s="4">
        <v>80</v>
      </c>
      <c r="H18" s="4">
        <f t="shared" si="1"/>
        <v>82</v>
      </c>
      <c r="I18" s="4">
        <v>90</v>
      </c>
      <c r="J18" s="4">
        <v>70</v>
      </c>
    </row>
    <row r="19" spans="1:10">
      <c r="A19" s="1" t="s">
        <v>30</v>
      </c>
      <c r="B19" s="3">
        <f t="shared" si="0"/>
        <v>76.3333333333333</v>
      </c>
      <c r="C19" s="4">
        <v>90</v>
      </c>
      <c r="D19" s="4">
        <v>90</v>
      </c>
      <c r="E19" s="4">
        <v>80</v>
      </c>
      <c r="F19" s="4">
        <v>80</v>
      </c>
      <c r="G19" s="4">
        <v>80</v>
      </c>
      <c r="H19" s="4">
        <f t="shared" si="1"/>
        <v>84</v>
      </c>
      <c r="I19" s="4">
        <v>90</v>
      </c>
      <c r="J19" s="4">
        <v>55</v>
      </c>
    </row>
    <row r="20" spans="1:10">
      <c r="A20" s="1" t="s">
        <v>31</v>
      </c>
      <c r="B20" s="3">
        <f t="shared" si="0"/>
        <v>75.6666666666667</v>
      </c>
      <c r="C20" s="4">
        <v>95</v>
      </c>
      <c r="D20" s="4">
        <v>80</v>
      </c>
      <c r="E20" s="4">
        <v>80</v>
      </c>
      <c r="F20" s="4">
        <v>75</v>
      </c>
      <c r="G20" s="4">
        <v>80</v>
      </c>
      <c r="H20" s="4">
        <f t="shared" si="1"/>
        <v>82</v>
      </c>
      <c r="I20" s="4">
        <v>90</v>
      </c>
      <c r="J20" s="4">
        <v>55</v>
      </c>
    </row>
    <row r="21" spans="1:10">
      <c r="A21" s="1" t="s">
        <v>32</v>
      </c>
      <c r="B21" s="3">
        <f t="shared" si="0"/>
        <v>77.3333333333333</v>
      </c>
      <c r="C21" s="4">
        <v>90</v>
      </c>
      <c r="D21" s="4">
        <v>80</v>
      </c>
      <c r="E21" s="4">
        <v>75</v>
      </c>
      <c r="F21" s="4">
        <v>75</v>
      </c>
      <c r="G21" s="4">
        <v>80</v>
      </c>
      <c r="H21" s="4">
        <f t="shared" si="1"/>
        <v>80</v>
      </c>
      <c r="I21" s="4">
        <v>92</v>
      </c>
      <c r="J21" s="4">
        <v>60</v>
      </c>
    </row>
    <row r="22" spans="1:10">
      <c r="A22" s="1" t="s">
        <v>33</v>
      </c>
      <c r="B22" s="3">
        <f t="shared" si="0"/>
        <v>77.6666666666667</v>
      </c>
      <c r="C22" s="4">
        <v>90</v>
      </c>
      <c r="D22" s="4">
        <v>70</v>
      </c>
      <c r="E22" s="4">
        <v>80</v>
      </c>
      <c r="F22" s="4">
        <v>70</v>
      </c>
      <c r="G22" s="4">
        <v>80</v>
      </c>
      <c r="H22" s="4">
        <f t="shared" si="1"/>
        <v>78</v>
      </c>
      <c r="I22" s="4">
        <v>90</v>
      </c>
      <c r="J22" s="4">
        <v>65</v>
      </c>
    </row>
    <row r="23" spans="1:10">
      <c r="A23" s="1" t="s">
        <v>34</v>
      </c>
      <c r="B23" s="3">
        <f t="shared" si="0"/>
        <v>73</v>
      </c>
      <c r="C23" s="4">
        <v>90</v>
      </c>
      <c r="D23" s="4">
        <v>65</v>
      </c>
      <c r="E23" s="4">
        <v>90</v>
      </c>
      <c r="F23" s="4">
        <v>70</v>
      </c>
      <c r="G23" s="4">
        <v>80</v>
      </c>
      <c r="H23" s="4">
        <f t="shared" si="1"/>
        <v>79</v>
      </c>
      <c r="I23" s="4">
        <v>90</v>
      </c>
      <c r="J23" s="4">
        <v>50</v>
      </c>
    </row>
    <row r="24" spans="1:10">
      <c r="A24" s="1" t="s">
        <v>35</v>
      </c>
      <c r="B24" s="3">
        <f t="shared" si="0"/>
        <v>78.8666666666667</v>
      </c>
      <c r="C24" s="4">
        <v>90</v>
      </c>
      <c r="D24" s="4">
        <v>80</v>
      </c>
      <c r="E24" s="4">
        <v>78</v>
      </c>
      <c r="F24" s="4">
        <v>70</v>
      </c>
      <c r="G24" s="4">
        <v>80</v>
      </c>
      <c r="H24" s="4">
        <f t="shared" si="1"/>
        <v>79.6</v>
      </c>
      <c r="I24" s="4">
        <v>92</v>
      </c>
      <c r="J24" s="4">
        <v>65</v>
      </c>
    </row>
    <row r="25" spans="1:10">
      <c r="A25" s="1" t="s">
        <v>36</v>
      </c>
      <c r="B25" s="3">
        <f t="shared" si="0"/>
        <v>74.3333333333333</v>
      </c>
      <c r="C25" s="4">
        <v>85</v>
      </c>
      <c r="D25" s="4">
        <v>70</v>
      </c>
      <c r="E25" s="4">
        <v>80</v>
      </c>
      <c r="F25" s="4">
        <v>75</v>
      </c>
      <c r="G25" s="4">
        <v>80</v>
      </c>
      <c r="H25" s="4">
        <f t="shared" si="1"/>
        <v>78</v>
      </c>
      <c r="I25" s="4">
        <v>90</v>
      </c>
      <c r="J25" s="4">
        <v>55</v>
      </c>
    </row>
    <row r="26" spans="1:10">
      <c r="A26" s="1" t="s">
        <v>37</v>
      </c>
      <c r="B26" s="3">
        <f t="shared" si="0"/>
        <v>74.5333333333333</v>
      </c>
      <c r="C26" s="4">
        <v>80</v>
      </c>
      <c r="D26" s="4">
        <v>70</v>
      </c>
      <c r="E26" s="4">
        <v>78</v>
      </c>
      <c r="F26" s="4">
        <v>75</v>
      </c>
      <c r="G26" s="4">
        <v>80</v>
      </c>
      <c r="H26" s="4">
        <f t="shared" si="1"/>
        <v>76.6</v>
      </c>
      <c r="I26" s="4">
        <v>92</v>
      </c>
      <c r="J26" s="4">
        <v>55</v>
      </c>
    </row>
    <row r="27" spans="1:10">
      <c r="A27" s="1" t="s">
        <v>38</v>
      </c>
      <c r="B27" s="3">
        <f t="shared" si="0"/>
        <v>75.8333333333333</v>
      </c>
      <c r="C27" s="4">
        <v>90</v>
      </c>
      <c r="D27" s="4">
        <v>80</v>
      </c>
      <c r="E27" s="4">
        <v>80</v>
      </c>
      <c r="F27" s="4">
        <v>0</v>
      </c>
      <c r="G27" s="4">
        <v>80</v>
      </c>
      <c r="H27" s="4">
        <f t="shared" si="1"/>
        <v>82.5</v>
      </c>
      <c r="I27" s="4">
        <v>90</v>
      </c>
      <c r="J27" s="4">
        <v>55</v>
      </c>
    </row>
    <row r="28" spans="1:10">
      <c r="A28" s="1" t="s">
        <v>39</v>
      </c>
      <c r="B28" s="3">
        <f t="shared" si="0"/>
        <v>72.5</v>
      </c>
      <c r="C28" s="4">
        <v>85</v>
      </c>
      <c r="D28" s="4">
        <v>70</v>
      </c>
      <c r="E28" s="4">
        <v>75</v>
      </c>
      <c r="F28" s="4">
        <v>0</v>
      </c>
      <c r="G28" s="4">
        <v>80</v>
      </c>
      <c r="H28" s="4">
        <f t="shared" si="1"/>
        <v>77.5</v>
      </c>
      <c r="I28" s="4">
        <v>90</v>
      </c>
      <c r="J28" s="4">
        <v>50</v>
      </c>
    </row>
    <row r="29" spans="1:10">
      <c r="A29" s="1" t="s">
        <v>40</v>
      </c>
      <c r="B29" s="3">
        <f t="shared" si="0"/>
        <v>73.3333333333333</v>
      </c>
      <c r="C29" s="4">
        <v>90</v>
      </c>
      <c r="D29" s="4">
        <v>65</v>
      </c>
      <c r="E29" s="4">
        <v>85</v>
      </c>
      <c r="F29" s="4">
        <v>0</v>
      </c>
      <c r="G29" s="4">
        <v>80</v>
      </c>
      <c r="H29" s="4">
        <f t="shared" si="1"/>
        <v>80</v>
      </c>
      <c r="I29" s="4">
        <v>90</v>
      </c>
      <c r="J29" s="4">
        <v>50</v>
      </c>
    </row>
    <row r="30" spans="1:10">
      <c r="A30" s="1" t="s">
        <v>41</v>
      </c>
      <c r="B30" s="3">
        <f t="shared" si="0"/>
        <v>79.8333333333333</v>
      </c>
      <c r="C30" s="4">
        <v>90</v>
      </c>
      <c r="D30" s="4">
        <v>80</v>
      </c>
      <c r="E30" s="4">
        <v>88</v>
      </c>
      <c r="F30" s="4">
        <v>0</v>
      </c>
      <c r="G30" s="4">
        <v>80</v>
      </c>
      <c r="H30" s="4">
        <f t="shared" si="1"/>
        <v>84.5</v>
      </c>
      <c r="I30" s="4">
        <v>90</v>
      </c>
      <c r="J30" s="4">
        <v>65</v>
      </c>
    </row>
    <row r="31" spans="1:10">
      <c r="A31" s="1" t="s">
        <v>43</v>
      </c>
      <c r="B31" s="3">
        <f t="shared" si="0"/>
        <v>78.6</v>
      </c>
      <c r="C31" s="4">
        <v>92</v>
      </c>
      <c r="D31" s="4">
        <v>90</v>
      </c>
      <c r="E31" s="4">
        <v>92</v>
      </c>
      <c r="F31" s="4">
        <v>75</v>
      </c>
      <c r="G31" s="4">
        <v>80</v>
      </c>
      <c r="H31" s="4">
        <f t="shared" si="1"/>
        <v>85.8</v>
      </c>
      <c r="I31" s="4">
        <v>90</v>
      </c>
      <c r="J31" s="4">
        <v>60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workbookViewId="0">
      <selection activeCell="B11" sqref="B11"/>
    </sheetView>
  </sheetViews>
  <sheetFormatPr defaultColWidth="9" defaultRowHeight="13.5" outlineLevelCol="2"/>
  <sheetData>
    <row r="1" spans="1:2">
      <c r="A1" t="s">
        <v>12</v>
      </c>
      <c r="B1" t="s">
        <v>198</v>
      </c>
    </row>
    <row r="2" spans="1:1">
      <c r="A2" s="1" t="s">
        <v>15</v>
      </c>
    </row>
    <row r="3" spans="1:1">
      <c r="A3" s="1" t="s">
        <v>16</v>
      </c>
    </row>
    <row r="4" spans="1:1">
      <c r="A4" s="1" t="s">
        <v>17</v>
      </c>
    </row>
    <row r="5" spans="1:1">
      <c r="A5" s="1" t="s">
        <v>18</v>
      </c>
    </row>
    <row r="6" spans="1:1">
      <c r="A6" s="1" t="s">
        <v>19</v>
      </c>
    </row>
    <row r="7" spans="1:1">
      <c r="A7" s="1" t="s">
        <v>20</v>
      </c>
    </row>
    <row r="8" spans="1:1">
      <c r="A8" s="1" t="s">
        <v>21</v>
      </c>
    </row>
    <row r="9" spans="1:1">
      <c r="A9" s="1" t="s">
        <v>22</v>
      </c>
    </row>
    <row r="10" spans="1:1">
      <c r="A10" s="1" t="s">
        <v>23</v>
      </c>
    </row>
    <row r="11" spans="1:3">
      <c r="A11" s="1" t="s">
        <v>24</v>
      </c>
      <c r="B11">
        <v>2</v>
      </c>
      <c r="C11" t="s">
        <v>247</v>
      </c>
    </row>
    <row r="12" spans="1:1">
      <c r="A12" s="1" t="s">
        <v>25</v>
      </c>
    </row>
    <row r="13" spans="1:1">
      <c r="A13" s="1" t="s">
        <v>26</v>
      </c>
    </row>
    <row r="14" spans="1:3">
      <c r="A14" s="1" t="s">
        <v>27</v>
      </c>
      <c r="B14">
        <v>1</v>
      </c>
      <c r="C14" t="s">
        <v>248</v>
      </c>
    </row>
    <row r="15" spans="1:1">
      <c r="A15" s="1" t="s">
        <v>28</v>
      </c>
    </row>
    <row r="16" spans="1:1">
      <c r="A16" s="1" t="s">
        <v>29</v>
      </c>
    </row>
    <row r="17" spans="1:1">
      <c r="A17" s="1" t="s">
        <v>42</v>
      </c>
    </row>
    <row r="18" spans="1:1">
      <c r="A18" s="1" t="s">
        <v>30</v>
      </c>
    </row>
    <row r="19" spans="1:3">
      <c r="A19" s="1" t="s">
        <v>31</v>
      </c>
      <c r="B19">
        <v>1</v>
      </c>
      <c r="C19" t="s">
        <v>249</v>
      </c>
    </row>
    <row r="20" spans="1:1">
      <c r="A20" s="1" t="s">
        <v>32</v>
      </c>
    </row>
    <row r="21" spans="1:1">
      <c r="A21" s="1" t="s">
        <v>33</v>
      </c>
    </row>
    <row r="22" spans="1:3">
      <c r="A22" s="1" t="s">
        <v>34</v>
      </c>
      <c r="B22">
        <v>2</v>
      </c>
      <c r="C22" t="s">
        <v>250</v>
      </c>
    </row>
    <row r="23" spans="1:1">
      <c r="A23" s="1" t="s">
        <v>35</v>
      </c>
    </row>
    <row r="24" spans="1:1">
      <c r="A24" s="1" t="s">
        <v>36</v>
      </c>
    </row>
    <row r="25" spans="1:1">
      <c r="A25" s="1" t="s">
        <v>37</v>
      </c>
    </row>
    <row r="26" spans="1:1">
      <c r="A26" s="1" t="s">
        <v>38</v>
      </c>
    </row>
    <row r="27" spans="1:1">
      <c r="A27" s="1" t="s">
        <v>39</v>
      </c>
    </row>
    <row r="28" spans="1:1">
      <c r="A28" s="1" t="s">
        <v>40</v>
      </c>
    </row>
    <row r="29" spans="1:1">
      <c r="A29" s="1" t="s">
        <v>41</v>
      </c>
    </row>
    <row r="30" spans="1:3">
      <c r="A30" s="1" t="s">
        <v>43</v>
      </c>
      <c r="B30">
        <v>1</v>
      </c>
      <c r="C30" t="s">
        <v>250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范裕</vt:lpstr>
      <vt:lpstr>莫力特</vt:lpstr>
      <vt:lpstr>王连训</vt:lpstr>
      <vt:lpstr>丁琨</vt:lpstr>
      <vt:lpstr>刘洋</vt:lpstr>
      <vt:lpstr>研究</vt:lpstr>
      <vt:lpstr>戴总</vt:lpstr>
      <vt:lpstr>滕飞</vt:lpstr>
      <vt:lpstr>固收</vt:lpstr>
      <vt:lpstr>量化打分表</vt:lpstr>
      <vt:lpstr>路演汇总输入</vt:lpstr>
      <vt:lpstr>路演汇总输出</vt:lpstr>
      <vt:lpstr>服务分输入</vt:lpstr>
      <vt:lpstr>服务分输出</vt:lpstr>
      <vt:lpstr>跟投附加分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2021-11-24T01:22:11Z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